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tale\Downloads\"/>
    </mc:Choice>
  </mc:AlternateContent>
  <xr:revisionPtr revIDLastSave="0" documentId="13_ncr:1_{67CC846C-5B9B-4FF7-9677-36611DE357B9}" xr6:coauthVersionLast="47" xr6:coauthVersionMax="47" xr10:uidLastSave="{00000000-0000-0000-0000-000000000000}"/>
  <bookViews>
    <workbookView xWindow="-120" yWindow="-120" windowWidth="29040" windowHeight="1584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Lotti!$A$1:$T$282</definedName>
    <definedName name="_xlnm.Print_Titles" localSheetId="1">Lotti!#REF!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4" i="9" l="1"/>
  <c r="S220" i="9"/>
  <c r="S278" i="9"/>
  <c r="S277" i="9"/>
  <c r="S276" i="9"/>
  <c r="S275" i="9"/>
  <c r="S274" i="9"/>
  <c r="S268" i="9"/>
  <c r="S267" i="9"/>
  <c r="S266" i="9"/>
  <c r="S265" i="9"/>
  <c r="S264" i="9"/>
  <c r="S263" i="9"/>
  <c r="S262" i="9"/>
  <c r="S260" i="9"/>
  <c r="S259" i="9"/>
  <c r="S258" i="9"/>
  <c r="S257" i="9"/>
  <c r="S253" i="9"/>
  <c r="S252" i="9"/>
  <c r="S251" i="9"/>
  <c r="S250" i="9"/>
  <c r="S249" i="9"/>
  <c r="S248" i="9"/>
  <c r="S241" i="9"/>
  <c r="S240" i="9"/>
  <c r="S239" i="9"/>
  <c r="S238" i="9"/>
  <c r="S236" i="9"/>
  <c r="S235" i="9"/>
  <c r="S234" i="9"/>
  <c r="S233" i="9"/>
  <c r="S232" i="9"/>
  <c r="S231" i="9"/>
  <c r="S229" i="9"/>
  <c r="S228" i="9"/>
  <c r="S227" i="9"/>
  <c r="S226" i="9"/>
  <c r="S225" i="9"/>
  <c r="S224" i="9"/>
  <c r="S223" i="9"/>
  <c r="S221" i="9"/>
  <c r="S219" i="9"/>
  <c r="S218" i="9"/>
  <c r="S217" i="9"/>
  <c r="S216" i="9"/>
  <c r="S215" i="9"/>
  <c r="S214" i="9"/>
  <c r="S211" i="9"/>
  <c r="S210" i="9"/>
  <c r="S209" i="9"/>
  <c r="S208" i="9"/>
  <c r="S207" i="9"/>
  <c r="S206" i="9"/>
  <c r="S204" i="9"/>
  <c r="S203" i="9"/>
  <c r="S202" i="9"/>
  <c r="T201" i="9"/>
  <c r="S201" i="9"/>
  <c r="S198" i="9"/>
  <c r="S197" i="9"/>
  <c r="S196" i="9"/>
  <c r="S195" i="9"/>
  <c r="T194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T155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4" i="9"/>
  <c r="S130" i="9"/>
  <c r="S129" i="9"/>
  <c r="S128" i="9"/>
  <c r="S127" i="9"/>
  <c r="S124" i="9"/>
  <c r="T120" i="9"/>
  <c r="S120" i="9"/>
  <c r="S117" i="9"/>
  <c r="S116" i="9"/>
  <c r="S115" i="9"/>
  <c r="S114" i="9"/>
  <c r="T113" i="9"/>
  <c r="S111" i="9"/>
  <c r="S110" i="9"/>
  <c r="S109" i="9"/>
  <c r="S108" i="9"/>
  <c r="S107" i="9"/>
  <c r="S106" i="9"/>
  <c r="S105" i="9"/>
  <c r="S101" i="9"/>
  <c r="S100" i="9"/>
  <c r="S98" i="9"/>
  <c r="S97" i="9"/>
  <c r="S96" i="9"/>
  <c r="S95" i="9"/>
  <c r="S94" i="9"/>
  <c r="S92" i="9"/>
  <c r="S91" i="9"/>
  <c r="S90" i="9"/>
  <c r="S88" i="9"/>
  <c r="S87" i="9"/>
  <c r="S86" i="9"/>
  <c r="S85" i="9"/>
  <c r="T83" i="9"/>
  <c r="S81" i="9"/>
  <c r="S80" i="9"/>
  <c r="S79" i="9"/>
  <c r="T22" i="9"/>
  <c r="T19" i="9"/>
  <c r="T14" i="9"/>
  <c r="T3" i="9"/>
</calcChain>
</file>

<file path=xl/sharedStrings.xml><?xml version="1.0" encoding="utf-8"?>
<sst xmlns="http://schemas.openxmlformats.org/spreadsheetml/2006/main" count="2563" uniqueCount="787">
  <si>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</si>
  <si>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</si>
  <si>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</si>
  <si>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</si>
  <si>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</si>
  <si>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</si>
  <si>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</si>
  <si>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</si>
  <si>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</si>
  <si>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</si>
  <si>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</si>
  <si>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</si>
  <si>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</si>
  <si>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</si>
  <si>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</si>
  <si>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</si>
  <si>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</si>
  <si>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</si>
  <si>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</si>
  <si>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</si>
  <si>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</si>
  <si>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</si>
  <si>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</si>
  <si>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</si>
  <si>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</si>
  <si>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</si>
  <si>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</si>
  <si>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</si>
  <si>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</si>
  <si>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</si>
  <si>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</si>
  <si>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</si>
  <si>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</si>
  <si>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</si>
  <si>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</si>
  <si>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</si>
  <si>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</si>
  <si>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</si>
  <si>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</si>
  <si>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</si>
  <si>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</si>
  <si>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</si>
  <si>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</si>
  <si>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</si>
  <si>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</si>
  <si>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</si>
  <si>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</si>
  <si>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</si>
  <si>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</si>
  <si>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</si>
  <si>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</si>
  <si>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</si>
  <si>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</si>
  <si>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</si>
  <si>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</si>
  <si>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</si>
  <si>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</si>
  <si>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</si>
  <si>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</si>
  <si>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</si>
  <si>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</si>
  <si>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</si>
  <si>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</si>
  <si>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</si>
  <si>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</si>
  <si>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UNICA RETI S.p.A.</t>
  </si>
  <si>
    <t>Z702353769</t>
  </si>
  <si>
    <t>03249890405</t>
  </si>
  <si>
    <t>UNICA RETI S.P.A.</t>
  </si>
  <si>
    <t>Affidamento servizio revisione legale 2018/2020</t>
  </si>
  <si>
    <t>02342440399</t>
  </si>
  <si>
    <t>Ria Grant Thornton S.p.A.</t>
  </si>
  <si>
    <t>Z2C245228A</t>
  </si>
  <si>
    <t>Assistenza servizi energetici per obiettivo "impatto zero" (diagnosi energetica, studio fattibilità impianto fotovoltaico, verifiche annuali, progetto elettrico esecutivo nuovo impianto fotovoltaico)</t>
  </si>
  <si>
    <t>03919620405</t>
  </si>
  <si>
    <t>Energie per la Città Spa</t>
  </si>
  <si>
    <t>Z8A258ED72</t>
  </si>
  <si>
    <t xml:space="preserve">Conferimento di incarico professionale, per regolarizzazione edilizio-urbanistica e relativo ottenimento di regolare esecuzione dell’impianto di depurazione primario del Comune di Forlì, ubicato in località Coriano, Via Correcchio. </t>
  </si>
  <si>
    <t xml:space="preserve">03268570409  </t>
  </si>
  <si>
    <t>Ing. Succi  Andrea</t>
  </si>
  <si>
    <t>Z42268B23D</t>
  </si>
  <si>
    <t>Nucleo di Valutazione trasparenza annualità 2019-2020</t>
  </si>
  <si>
    <t>01212650418</t>
  </si>
  <si>
    <t>Dott. Braccini Paolo</t>
  </si>
  <si>
    <t>Z5926D2CB9</t>
  </si>
  <si>
    <t xml:space="preserve">ORGANIZZAZIONE FORMATIVA SU GARE GAS </t>
  </si>
  <si>
    <t>Energia Maps SrL</t>
  </si>
  <si>
    <t>ZD126E0274</t>
  </si>
  <si>
    <t xml:space="preserve">INCARICO PROFESSIONALE PER REGOLARIZZAZIONE EDILIZIO- URBANISTICA e relativo conseguimento di regolare esecuzione dell'impianto di depurazione primario del Comune di Cesena  ubicato in Via Calcinaro </t>
  </si>
  <si>
    <t>03418360404</t>
  </si>
  <si>
    <t>Geom.   Valentini Luca</t>
  </si>
  <si>
    <t>Z3F26E0543</t>
  </si>
  <si>
    <t xml:space="preserve">INCARICO PRATICHE TECNICO- AMMINISTRATIVE intervento manutenzione straordinaria fabbricato uso spogliatoio- magazzino ed ubicato all'interno del complesso  di depurazione "Bastia" Via Rubicone dx  I° tratto n 1950  Comune  di Savignano sul Rubicone </t>
  </si>
  <si>
    <t xml:space="preserve"> 03554480404</t>
  </si>
  <si>
    <t>Arch. Rattini Andrea</t>
  </si>
  <si>
    <t>Z0E2756EFD</t>
  </si>
  <si>
    <t xml:space="preserve">PROVE DI CARATTERIZZAZIONE elementi in c.a. secondo il D.M. 17/01/2018 RELATIVE AD UN MANUFATTO UBICATO ALL'INTERNO DEL DEPURATORE DI CESENA VIA CALCINARO </t>
  </si>
  <si>
    <t>03864390400</t>
  </si>
  <si>
    <t>Controls S.r.l.</t>
  </si>
  <si>
    <t>ZA427A1B64</t>
  </si>
  <si>
    <t xml:space="preserve">PREDISPOSIZIONE PRATICHE EDILIZIE  E DL per installazione  IMPIANTO FOTOVOLTAICO PRESSO LA SEDE E IMPERMEABILIZZAZIONE  COPERTURA TETTO </t>
  </si>
  <si>
    <t>00808890404</t>
  </si>
  <si>
    <t>Studio Tecnico Ing. Massari Mauro</t>
  </si>
  <si>
    <t>ZC62811C07</t>
  </si>
  <si>
    <t>MANUTENZIONE IMPIANTO IDRAULICO E RISCALDAMENTO e interventi periodici pulizia punti radianti, sostituzione materiale usurato e/o guasto, c/o la sede di Unica Reti S.p.A. in Via Rubicone Destra I° Tratto n.1950, per l’anno 2019.</t>
  </si>
  <si>
    <t>04311130407</t>
  </si>
  <si>
    <t>Idraulica IDRO G di Alessandrini Gabriele</t>
  </si>
  <si>
    <t>ZC428333CE</t>
  </si>
  <si>
    <t xml:space="preserve">CONSULENZA LEGALE CARATTERE ORDINARIO 2019 </t>
  </si>
  <si>
    <t>03704060403</t>
  </si>
  <si>
    <t>STUDIO LEGALE CELLI-FANTI ASSOCIAZIONE PROFESSIONALE</t>
  </si>
  <si>
    <t>Z732985D9D</t>
  </si>
  <si>
    <t xml:space="preserve">STUDIO DI PREFATTIBILITA' SULL'ACQUISIZIONE DELLE RETI DI PUBBLICA ILLUMINAZIONE DEI COMUNI SOCI- RICERCA DATI PER UNA ELABORAZIONE TECNICO COMMERCIALE/ AMMINISTRATIVA </t>
  </si>
  <si>
    <t>Z7D29DC4CF</t>
  </si>
  <si>
    <t>Acquisto erogatori d’acqua microfiltrata modello “SCHOOL” e installazione</t>
  </si>
  <si>
    <t>03128080409</t>
  </si>
  <si>
    <t>ADRIATICA ACQUE Srl</t>
  </si>
  <si>
    <t>ADRIATICA ACQUE S.r.l.</t>
  </si>
  <si>
    <t>Z5B29ED700</t>
  </si>
  <si>
    <t>Impaginazione e stampe materiale progetto "Verde Aqva"</t>
  </si>
  <si>
    <t>00364230409</t>
  </si>
  <si>
    <t>CILS COOP.SOCIALE</t>
  </si>
  <si>
    <t>Z4E29ED76B</t>
  </si>
  <si>
    <t xml:space="preserve">Incarico per la realizzazione di un impianto fotovoltaico sulla copertura della sede di Unica Reti S.p.A. in Via Rubicone Dx. I° Tratto n.1950, Savignano sul Rubicone (FC). </t>
  </si>
  <si>
    <t>02620920401</t>
  </si>
  <si>
    <t>Antaridi Energie S.r.l.</t>
  </si>
  <si>
    <t>Z3529EFFBE</t>
  </si>
  <si>
    <t>Acquisto pagine intere per comunicazione progetto Verde Aqua -Docendo Discimus su Corriere Cesenate</t>
  </si>
  <si>
    <t>04362550404</t>
  </si>
  <si>
    <t>ASSOCIAZIONE DIOCESANA CORRIERE CESENATE CORRIERE CESENATE</t>
  </si>
  <si>
    <t xml:space="preserve">ASSOCIAZIONE DIOCESANA CORRIERE CESENATE </t>
  </si>
  <si>
    <t>ZFA2A15FC9</t>
  </si>
  <si>
    <t>Lavori di manutenzione straordinaria, da eseguire ad un edificio adibito a spogliatoi, di pertinenza della sede aziendale</t>
  </si>
  <si>
    <t>00856680400</t>
  </si>
  <si>
    <r>
      <t>Impresa Edile Savignanese di Spera Peppino &amp; C. S.n.c.</t>
    </r>
    <r>
      <rPr>
        <sz val="12"/>
        <color indexed="8"/>
        <rFont val="Century Gothic"/>
        <family val="2"/>
      </rPr>
      <t xml:space="preserve"> </t>
    </r>
  </si>
  <si>
    <t>ZDB2A2B284</t>
  </si>
  <si>
    <t>acquisto Borracce 400 ml. con moschettone Bagno di Romagna</t>
  </si>
  <si>
    <t>01938331202</t>
  </si>
  <si>
    <t>PROMO77 DI MALAGUTI ELEONORA &amp; C. S.A.S.</t>
  </si>
  <si>
    <t>03873070134</t>
  </si>
  <si>
    <t>MM IMMAGINE</t>
  </si>
  <si>
    <t>01201420872</t>
  </si>
  <si>
    <t>CIPI Srl</t>
  </si>
  <si>
    <t>ZD82A2B2B0</t>
  </si>
  <si>
    <t>acquisto Borracce 400 ml. con moschettone Bertinoro</t>
  </si>
  <si>
    <t>Z022A2B2DB</t>
  </si>
  <si>
    <t>acquisto Borracce 400 ml. con moschettone Cesena</t>
  </si>
  <si>
    <t>Z8B2A2B672</t>
  </si>
  <si>
    <t>acquisto Borracce 400 ml. con moschettone Forlì</t>
  </si>
  <si>
    <t>Z342A2B687</t>
  </si>
  <si>
    <t>acquisto Borracce 400 ml. con moschettone Gatteo</t>
  </si>
  <si>
    <t>ZB02A2B69D</t>
  </si>
  <si>
    <t>acquisto Borracce 400 ml. con moschettone Mercato Saraceno</t>
  </si>
  <si>
    <t>Z682A2B6D1</t>
  </si>
  <si>
    <t>acquisto Borracce 400 ml. con moschettone Modigliana</t>
  </si>
  <si>
    <t>Z9A2A2B78C</t>
  </si>
  <si>
    <t>acquisto Borracce 400 ml. con moschettone Longiano</t>
  </si>
  <si>
    <t>Z602A2B79A</t>
  </si>
  <si>
    <t>acquisto Borracce 400 ml. con moschettone Premilcuore</t>
  </si>
  <si>
    <t>Z092A2B7AF</t>
  </si>
  <si>
    <t>acquisto Borracce 400 ml. con moschettone Santa Sofia</t>
  </si>
  <si>
    <t>ZAD2A2B7C4</t>
  </si>
  <si>
    <t>acquisto Borracce 400 ml. con moschettone Savignano</t>
  </si>
  <si>
    <t>Z7E2A2B7D8</t>
  </si>
  <si>
    <t>acquisto Borracce 400 ml. con moschettone Tredozio</t>
  </si>
  <si>
    <t>Z942A2B7E4</t>
  </si>
  <si>
    <t>acquisto Borracce 400 ml. con moschettone Verghereto</t>
  </si>
  <si>
    <t>Z5A2A51FAE</t>
  </si>
  <si>
    <t>Acquisto erogatori d’acqua modello “H2Onda Plus" e "H2Onda Natural"</t>
  </si>
  <si>
    <t>ZA72A67411</t>
  </si>
  <si>
    <t>Incarico per la realizzazione di lavori edili necessari al completamento di un impianto fotovoltaico da posare sulla copertura della sede di Unica Reti S.p.A. in Via Rubicone Dx. I° Tratto n.1950, Savignano sul Rubicone (FC).</t>
  </si>
  <si>
    <t>03485380400</t>
  </si>
  <si>
    <t>Impresa Natura Verde S.r.l.</t>
  </si>
  <si>
    <t>ZB42A7E258</t>
  </si>
  <si>
    <t>acquisto borracce termiche modello VASA 500 ml Bertinoro e S.Sofia</t>
  </si>
  <si>
    <t>Z502A8F174</t>
  </si>
  <si>
    <t>Bonifica parziale aree pertinenziali sede aziendale</t>
  </si>
  <si>
    <t>01982820407</t>
  </si>
  <si>
    <t>VENTURI S.A.S DI VENTURI PIERO &amp; C</t>
  </si>
  <si>
    <t>ZF82ACEF48</t>
  </si>
  <si>
    <t>Pubblicazione articolo su Corriere di Romagna</t>
  </si>
  <si>
    <t>00326930377</t>
  </si>
  <si>
    <t>Societa' Pubblicita' Editoriale e Digitale S.p.A.</t>
  </si>
  <si>
    <t>Z312AD17C5</t>
  </si>
  <si>
    <t>materiale per convegno Smart land Forlì-Cesena del 28/11/2019 cartelline, manifesti-adesivi</t>
  </si>
  <si>
    <t>Z8C2AE632F</t>
  </si>
  <si>
    <t>acquisto Borracce 400 ml. con moschettone Cesenatico</t>
  </si>
  <si>
    <t>ZF02AE64A5</t>
  </si>
  <si>
    <t>acquisto Borracce 400 ml. con moschettone Predappio</t>
  </si>
  <si>
    <t>Z1C2AEF86C</t>
  </si>
  <si>
    <t>Incarico notarile per autentica firme su conferma di costituzione di servitù d’acquedotto in Cesena (FC) Foglio 147, p.lle 77, 80, 2553, 2605 e 2610 Valore atto Euro 15.335,22</t>
  </si>
  <si>
    <t>02001560404</t>
  </si>
  <si>
    <t xml:space="preserve">Notaio Dott. Mario De Simone </t>
  </si>
  <si>
    <t>ZB32AFD587</t>
  </si>
  <si>
    <t>tazze acciaio</t>
  </si>
  <si>
    <t>Z102B0B543</t>
  </si>
  <si>
    <t>Pacchetto, assistenza tecnico sistemistico, ad ore TOKEN</t>
  </si>
  <si>
    <t>02604220406</t>
  </si>
  <si>
    <t>Infotek S.r.l.</t>
  </si>
  <si>
    <t>Z482B0B5A6</t>
  </si>
  <si>
    <t>Sponsorizzazione Iniziativa "Piazze d'incanto 2019"</t>
  </si>
  <si>
    <t>02377040403</t>
  </si>
  <si>
    <t>Fiera di Forlì S.p.A.</t>
  </si>
  <si>
    <t>ZDE2B25599</t>
  </si>
  <si>
    <t>acquisto Borracce 400 ml. con moschettone Castrocaro</t>
  </si>
  <si>
    <t>Z3B2B255C9</t>
  </si>
  <si>
    <t>Acquisto borracce termiche modello VASA 500 ml Forlì</t>
  </si>
  <si>
    <t>Z012B255D7</t>
  </si>
  <si>
    <t>Acquisto borracce termiche modello VASA 500 ml Predappio</t>
  </si>
  <si>
    <t>ZCF2B2C445</t>
  </si>
  <si>
    <t>PREDISPOSIZIONE ATTACCHI ACQUA, SCARICO E PUNTO PRESA ELETTRICA PER NR. 5 EROGATORI SARSINA</t>
  </si>
  <si>
    <t>03183450406</t>
  </si>
  <si>
    <t>GILBERTO GUAZZARINI</t>
  </si>
  <si>
    <t>ZBB2B383F4</t>
  </si>
  <si>
    <t>Realizzazione di servizi informativi in occasione dell'iniziativa "Verde Aqua - Docendo Discimus" a Bagno di Romagna e Verghereto</t>
  </si>
  <si>
    <r>
      <rPr>
        <sz val="10"/>
        <rFont val="Century Gothic"/>
        <family val="2"/>
      </rPr>
      <t>03362900403</t>
    </r>
  </si>
  <si>
    <t>PUBBLISOLE S.P.A.</t>
  </si>
  <si>
    <t>Z842B55C6C</t>
  </si>
  <si>
    <t>acquisto Borracce 400 ml. con moschettone Gambettola</t>
  </si>
  <si>
    <t>Z5C2B55C6D</t>
  </si>
  <si>
    <t>acquisto Borracce 400 ml. con moschettone S.Sofia</t>
  </si>
  <si>
    <t>ZA92B69948</t>
  </si>
  <si>
    <t>Kit cartucce ad alta capacità colori ciano/magenta/giallo/nero</t>
  </si>
  <si>
    <t>Z692B6C5CD</t>
  </si>
  <si>
    <t>LICENZA D’USO APPLICATIVO AVCP-190-FROM-EXCEL-TO-XML</t>
  </si>
  <si>
    <t>01960650131</t>
  </si>
  <si>
    <t>ASSOCONS</t>
  </si>
  <si>
    <t>Z962B76405</t>
  </si>
  <si>
    <t>Z472B7644C</t>
  </si>
  <si>
    <t>Z482B8BAC0</t>
  </si>
  <si>
    <t>Formazione on the job per Regolamento Europeo 2016/679 sulla Privacy</t>
  </si>
  <si>
    <t>02590670416</t>
  </si>
  <si>
    <t>IDEAPUBBLICA S.r.l.</t>
  </si>
  <si>
    <t>Z842B8BB3C</t>
  </si>
  <si>
    <t>Licenza triennale (2020/2022) del software iPrivacy</t>
  </si>
  <si>
    <t>Z5F2B8BC0C</t>
  </si>
  <si>
    <t>Incarico per istruttoria presso BEI/ELENA inerente il progetto di riqualificazione e digitalizzazione della reti di pubblica illuminazione nella Provincia FC</t>
  </si>
  <si>
    <t>02650460351</t>
  </si>
  <si>
    <t>CISA S.R.L</t>
  </si>
  <si>
    <t>Z862B8BCC1</t>
  </si>
  <si>
    <t>Success Fee in caso di ammissibilità del finanziamento BEI su progetto di riqualificazione e digitalizzazione della rete di illuminazione pubblica della Provincia FC</t>
  </si>
  <si>
    <t xml:space="preserve">Z082BAFAAF </t>
  </si>
  <si>
    <t xml:space="preserve">Incarico per prestazioni professionali relative ai lavori di ristrutturazione edilizia interna di un edificio adibito a wc-spogliatoi, ubicato adiacente alla sede di Unica Reti SpA situati  in Comune di Savignano S/R, Via Rubicone Dx I° Tratto,1950.  </t>
  </si>
  <si>
    <t>ZAA2BB321D</t>
  </si>
  <si>
    <t>HP Z2 TOWER G4 WORKSTATION E MONITOR HP VH27</t>
  </si>
  <si>
    <t>ZEE2BBAF50</t>
  </si>
  <si>
    <t>acquisto Borracce 400 ml. con moschettone e borracce termiche modello VASA logo Cesena</t>
  </si>
  <si>
    <t>ZED2BBC984</t>
  </si>
  <si>
    <t>Revisione contabile prospetti riconciliazione saldi credito/debito con Enti Locali</t>
  </si>
  <si>
    <t>Z8C2BCC5D3</t>
  </si>
  <si>
    <t>Manutenzione, controllo e sostituzione dispositivi, agli impianti antincendio e antifurto, installati c/o la sede di Unica Reti S.p.A</t>
  </si>
  <si>
    <t>00763520400</t>
  </si>
  <si>
    <t>Secchiaroli Elettronica SRL</t>
  </si>
  <si>
    <t>Z152BE185E</t>
  </si>
  <si>
    <t xml:space="preserve">	
acquisto Borracce 400 ml. con moschettone Civitella</t>
  </si>
  <si>
    <t>ZBE2BE9556</t>
  </si>
  <si>
    <t>LICENZA OFFICE</t>
  </si>
  <si>
    <t>ZCB2BF2025</t>
  </si>
  <si>
    <t>Incarico professionale per l’aggiornamento catastale di un impianto del SII denominato serbatoio idrico “Bagnolo sommità”, ubicato in località Bagnolo, Comune di Castrocaro Terme e Terra del Sole</t>
  </si>
  <si>
    <t>02534100405</t>
  </si>
  <si>
    <t xml:space="preserve">Studio Tecnico LAPENNA Geom. CLAUDIA </t>
  </si>
  <si>
    <t>Z752BF49AD</t>
  </si>
  <si>
    <t xml:space="preserve">	
Attività comunicazione 2020 con uscita articoli tecnici su rivista "Servizi a Rete"</t>
  </si>
  <si>
    <t>12419290155</t>
  </si>
  <si>
    <t>TECNEDIT SRL</t>
  </si>
  <si>
    <t>Z2E2C025C6</t>
  </si>
  <si>
    <t>Incarico professionale, relativo a rilievi di reti ed impianti del SII e gas metano, ubicati nel territorio della Provincia di Forlì Cesena.</t>
  </si>
  <si>
    <t>Geom. Lapenna Claudia</t>
  </si>
  <si>
    <t>ZAA2C04B1E</t>
  </si>
  <si>
    <t>Manutenzione e controllo apparecchiature, relativi all’impianto elettrico e punti luce, installati c/o la sede di Unica Reti S.p.A</t>
  </si>
  <si>
    <t>01490610407</t>
  </si>
  <si>
    <t>Orlandi Maurizio</t>
  </si>
  <si>
    <t>ZA22C0C771</t>
  </si>
  <si>
    <t>Z832COC7E9</t>
  </si>
  <si>
    <t>Conferimento incarico professionale per l'aggiornamento catastale dell'impianto di depurazione principale del Comune di Forlì, ubicato in Via Correcchio.</t>
  </si>
  <si>
    <t>03367010406</t>
  </si>
  <si>
    <t>Studio Tecnico Geom. Galeotti  Alessandro</t>
  </si>
  <si>
    <t>ZF62C1120C</t>
  </si>
  <si>
    <t>servizio di traduzione</t>
  </si>
  <si>
    <t>03168100406</t>
  </si>
  <si>
    <t>Action line - Traduzioni, Interpretariato e Corsi di lingua</t>
  </si>
  <si>
    <t>Z1E2C556E6</t>
  </si>
  <si>
    <t>Rinnovo per il servizio PEC</t>
  </si>
  <si>
    <t>01879020517</t>
  </si>
  <si>
    <t>Aruba PEC S.p.A. - Società con socio unico</t>
  </si>
  <si>
    <t>ZA72C8A1C5</t>
  </si>
  <si>
    <t>Conferimento incarico professionale per l'aggiornamento catastale del serbatoio idrico denominato "S. Zeno", ubicato in Via G. Rossa, località S. Zeno, Comune di Galeata.</t>
  </si>
  <si>
    <t>Z162CA0EA4</t>
  </si>
  <si>
    <t>Collaudo statico ai sensi L.1086/71, relativo a n.2 vasche di contenimento, poste all’interno del depuratore di Cesena, ubicato in Via Calcinaro</t>
  </si>
  <si>
    <t>SRGCRL36M03C573C</t>
  </si>
  <si>
    <t xml:space="preserve">Ing. Carlo Saragoni </t>
  </si>
  <si>
    <t>MNTLSN61P57C574X</t>
  </si>
  <si>
    <t>Ing. Alessandra Montalti</t>
  </si>
  <si>
    <t>MNTLGE41A01C573L</t>
  </si>
  <si>
    <t>Ing. Eligio Montalti</t>
  </si>
  <si>
    <t>Z9E2CA10FB</t>
  </si>
  <si>
    <t>Ufficio stampa e comunicazione</t>
  </si>
  <si>
    <t>02702690401</t>
  </si>
  <si>
    <t>RAVASIO LAURA MARIA ELENA</t>
  </si>
  <si>
    <t>Z172CA6E04</t>
  </si>
  <si>
    <t>Rinnovo 1 anno antivirus Kaspersaky Endpoint Security for Business - Select 5 nodi</t>
  </si>
  <si>
    <t>Z5A2CC0F20</t>
  </si>
  <si>
    <t>IMPAGINAZIONE GRAFICA FASCICOLO BILANCIO 2019 PER ASSEMBLEA SOCI</t>
  </si>
  <si>
    <t>Z732CD819E</t>
  </si>
  <si>
    <t>Guanti monouso in nitrile</t>
  </si>
  <si>
    <t>ZC22CD8E16</t>
  </si>
  <si>
    <t>Mascherine facciale lavabili ad uso medico</t>
  </si>
  <si>
    <t>00179800362</t>
  </si>
  <si>
    <t>C.S.C. Soc.Coop. </t>
  </si>
  <si>
    <t>ZC42CE45F9</t>
  </si>
  <si>
    <t>IMPAGINAZIONE GRAFICA MATERIALE VERDE AQVA PER CONFERENZE SPETTACOLO</t>
  </si>
  <si>
    <t>ZF22CEB46B</t>
  </si>
  <si>
    <t>Immagini fotografiche per Fascicolo Sintesi di Bilancio 2019</t>
  </si>
  <si>
    <t>3410443CH</t>
  </si>
  <si>
    <t>GETTY IMAGES INTERNATIONAL</t>
  </si>
  <si>
    <t>Z982CEE6AD</t>
  </si>
  <si>
    <t>Borracce termiche VASA con logo Comune Savignano</t>
  </si>
  <si>
    <t>Z2A2CF1C5E</t>
  </si>
  <si>
    <t>Incarico per lavori di manutenzione all’impianto idraulico e di riscaldamento con interventi sanificazione Covid-19 - anno 2020</t>
  </si>
  <si>
    <t>ZA72CF4005</t>
  </si>
  <si>
    <t>700 t-shirt serigrafate Mod. Stedman per omaggio a operatori ospedalieri reparto COVID-19 Ospedale Bufalini Cesena</t>
  </si>
  <si>
    <t>03775930401</t>
  </si>
  <si>
    <t>CAMINATI FILIPPO</t>
  </si>
  <si>
    <t>Z512D028BE</t>
  </si>
  <si>
    <t>Access point senza alimentazione in corrente alternata</t>
  </si>
  <si>
    <t>ZC42D0ABBF</t>
  </si>
  <si>
    <t>Borracce termiche VASA con logo Comune bagno di Romagna</t>
  </si>
  <si>
    <t>Z142D165A9</t>
  </si>
  <si>
    <t>Incarico professionale, per pratica aggiornamento catastale (DOCFA), relativa al fabbricato adibito ad uso spogliatoio-magazzino ed ubicato all’interno del complesso di depurazione “Bastia”</t>
  </si>
  <si>
    <t>03554480404</t>
  </si>
  <si>
    <t>Rattini Andrea</t>
  </si>
  <si>
    <t>Z162D216AF</t>
  </si>
  <si>
    <t>Ricerca scarico condizionatori con video ispezione</t>
  </si>
  <si>
    <t>01250930409</t>
  </si>
  <si>
    <t>AUTOSPURGO ROMAGNA SRL</t>
  </si>
  <si>
    <t>Z332D3178A</t>
  </si>
  <si>
    <t>Realizzazione di impianto di irrigazione presso la sede</t>
  </si>
  <si>
    <t>02284740400</t>
  </si>
  <si>
    <t>Irrigazione Balestra</t>
  </si>
  <si>
    <t>Z262D318F0</t>
  </si>
  <si>
    <t>Sistemazione giardino presso sede</t>
  </si>
  <si>
    <t>03528080405</t>
  </si>
  <si>
    <t>Soc.Agr. Piante e fiori Scarpellini</t>
  </si>
  <si>
    <t>Z072D41272</t>
  </si>
  <si>
    <t>Piano di sensibilizzazione e comunicazione sul progetto Smart Land Forlì-Cesena editoriali su ECONOMIA e VERDE giugno/dicembre 2020</t>
  </si>
  <si>
    <t>00357860402</t>
  </si>
  <si>
    <t>COOP EDITORIALE GIORNALI ASSOCIATI C SpA</t>
  </si>
  <si>
    <t>Z2A2D41504</t>
  </si>
  <si>
    <t>Piano di sensibilizzazione e comunicazione sul progetto Smart Land Forlì-Cesena - Servizi informativi Teleromagna</t>
  </si>
  <si>
    <t>03362900403</t>
  </si>
  <si>
    <t>PUBBLISOLE SPA</t>
  </si>
  <si>
    <t>Z572D436B7</t>
  </si>
  <si>
    <t>Sostituzione punti luce interni ed esterni, con prodotti ad elevata capacità illuminante, compreso adeguamento e modifica dell’impianto elettrico, per efficientamento energetico, da realizzare nella sede sociale</t>
  </si>
  <si>
    <t>ZDA2D436BA</t>
  </si>
  <si>
    <t>Realizzazione di sistemi antintrusione da installare esternamente al fabbricato adibito a sede sociale</t>
  </si>
  <si>
    <t>Z412D59999</t>
  </si>
  <si>
    <t>Bicchieri 40 cl logo Verde Aqva - Comune Cesena</t>
  </si>
  <si>
    <t>ZF12D671AD</t>
  </si>
  <si>
    <t>manutenzione e riqualificazione area parcheggi, con adeguamento pavimentazione e segnaletica per miglioramento sicurezza esterna, da realizzare in prossimità del fabbricato adibito a sede</t>
  </si>
  <si>
    <t>01972050403</t>
  </si>
  <si>
    <t>Impresa Coromano S.r.l.</t>
  </si>
  <si>
    <t>ZDB2D6D0BC</t>
  </si>
  <si>
    <t>Fornitura e posa in opera di nuova protezione di interfaccia a servizio dell'impianto fotovoltaico della sede di Unica Reti</t>
  </si>
  <si>
    <t>Z062D7CE22</t>
  </si>
  <si>
    <t>Borracce termiche VASA con logo Comune Cesenatico</t>
  </si>
  <si>
    <t>Z902D876B6</t>
  </si>
  <si>
    <t>Noleggio materiale di allestimento</t>
  </si>
  <si>
    <t>02245120403</t>
  </si>
  <si>
    <t>SERVICEFEST CESENA SOC.COOP.</t>
  </si>
  <si>
    <t>ZBA2D8773F</t>
  </si>
  <si>
    <t>03852630403</t>
  </si>
  <si>
    <t>NOLO ATTREZZATURE SAS</t>
  </si>
  <si>
    <t>ZDA2D8F973</t>
  </si>
  <si>
    <t>Borracce termiche VASA con logo Comune Meldola</t>
  </si>
  <si>
    <t>Z572DA0A02</t>
  </si>
  <si>
    <t>Censimento dello Stato di fatto degli impianti di illuminazione pubblica: Lotto 3) Comuni del forlivese</t>
  </si>
  <si>
    <t>02826880359</t>
  </si>
  <si>
    <t>RESTART ENGINEERING SRL</t>
  </si>
  <si>
    <t>Z012DA23DA</t>
  </si>
  <si>
    <t>Censimento dello Stato di fatto degli impianti di illuminazione pubblica: Lotto 1) Comuni del Rubicone</t>
  </si>
  <si>
    <t>Z3A2DA286E</t>
  </si>
  <si>
    <t>Censimento dello Stato di fatto degli impianti di illuminazione pubblica: Lotto 2) Comuni del cesenate</t>
  </si>
  <si>
    <t>Z8A2DA9446</t>
  </si>
  <si>
    <t>Borracce termiche VASA con logo Comune Gatteo</t>
  </si>
  <si>
    <t>Z242DF7D32</t>
  </si>
  <si>
    <t>Dati preliminari archivio censimento PI Civitella</t>
  </si>
  <si>
    <t>03529230405</t>
  </si>
  <si>
    <t>BEZZI FABIO</t>
  </si>
  <si>
    <t>ZB82DF85B6</t>
  </si>
  <si>
    <t>Sostituzione climatizzatore sala server, con nuova unità marca Mitsubishi HR25VF, compreso materiali di collegamento mano d’opera ed ogni altro onere per avere l’impianto funzionante a perfetta regola d’arte</t>
  </si>
  <si>
    <t>Z5B2E033AE</t>
  </si>
  <si>
    <t>Borracce con moschettone 400ml logo Rotary e Verde Aqva</t>
  </si>
  <si>
    <t>ZB92E1FF5D</t>
  </si>
  <si>
    <t>Borracce con moschettone 400 ml logo Comune Bertinoro</t>
  </si>
  <si>
    <t>Z332E1FF86</t>
  </si>
  <si>
    <t>Borracce con moschettone 400 ml logo Comune Castrocaro</t>
  </si>
  <si>
    <t>Z0F2E1FFA0</t>
  </si>
  <si>
    <t>Borracce con moschettone 400 ml logo Comune Cesena</t>
  </si>
  <si>
    <t>Z4E2E1FFF0</t>
  </si>
  <si>
    <t>Borracce con moschettone 400 ml logo Comune Cesenatico</t>
  </si>
  <si>
    <t>ZCA2E20006</t>
  </si>
  <si>
    <t>Borracce con moschettone 400 ml logo Comune Forlì</t>
  </si>
  <si>
    <t>ZDA2E20D29</t>
  </si>
  <si>
    <t>Borracce con moschettone 400 ml logo Comune Mercato S.</t>
  </si>
  <si>
    <t>PROMO 77 DI ELEONORA MALAGUTI &amp; C. SAS</t>
  </si>
  <si>
    <t>Z0B2E20D41</t>
  </si>
  <si>
    <t>Borracce con moschettone 400 ml logo Comune S.Mauro Pascoli</t>
  </si>
  <si>
    <t>ZC52E20D62</t>
  </si>
  <si>
    <t>Borracce con moschettone 400 ml logo Comune S.Sofia</t>
  </si>
  <si>
    <t>Z512E20D7E</t>
  </si>
  <si>
    <t>Borracce con moschettone 400 ml logo Comune Sogliano</t>
  </si>
  <si>
    <t>ZEC2E23F1D</t>
  </si>
  <si>
    <t>Borracce termiche VASA con logo Comune Longiano</t>
  </si>
  <si>
    <t>Z982E32860</t>
  </si>
  <si>
    <t>Manutenzione 6 erogatori H2Onda plus e natural canone 2020 Cesena</t>
  </si>
  <si>
    <t>ADRIATICA ACQUE SRL</t>
  </si>
  <si>
    <t>Z412E6B655</t>
  </si>
  <si>
    <t>Borracce con moschettone 400 ml logo Comune Gatteo</t>
  </si>
  <si>
    <t>Z6B2E6B7D9</t>
  </si>
  <si>
    <t>ZAB2E6B86E</t>
  </si>
  <si>
    <t>Depliants a 4 ante stampa a colori</t>
  </si>
  <si>
    <t>00124070400</t>
  </si>
  <si>
    <t>TIPOGRAFIA BAIARDI SNC</t>
  </si>
  <si>
    <t>ZA02E7BB40</t>
  </si>
  <si>
    <t>Borracce con moschettone 400 ml logo Comune Dovadola</t>
  </si>
  <si>
    <t>Z252E7BB6F</t>
  </si>
  <si>
    <t>Borracce con moschettone 400 ml logo Comune Rocca San Casciano</t>
  </si>
  <si>
    <t>Z142E7BBC1</t>
  </si>
  <si>
    <t>RIPARAZIONE PORTE DI INGRESSO</t>
  </si>
  <si>
    <t>03391590407</t>
  </si>
  <si>
    <t>TOP INFISSI SRL</t>
  </si>
  <si>
    <t>Z232EA50B6</t>
  </si>
  <si>
    <t xml:space="preserve">Z372EAF8DC </t>
  </si>
  <si>
    <t xml:space="preserve">Conferimento incarico professionale, relativo all’aggiornamento catastale di impianto del SII denominati: “Capanne Alto – Fontefredda - Montecoronaro 1 – Ogre - Ville di Montecoronaro”, ubicati nel territorio del Comune di Verghereto. </t>
  </si>
  <si>
    <t>02459270407</t>
  </si>
  <si>
    <t>Studio Tecnico Geom. Farfaneti Pierluigi</t>
  </si>
  <si>
    <t>Z6E2EBCBC7</t>
  </si>
  <si>
    <t>Borracce con moschettone 400 ml logo Comune Longiano</t>
  </si>
  <si>
    <t>Z552ECD1B0</t>
  </si>
  <si>
    <t>Borracce con moschettone 400 ml logo San Mauro e bicchieri biodegradabili compostabili</t>
  </si>
  <si>
    <t>ZF02ECD249</t>
  </si>
  <si>
    <t>Materiale promozionale vario con logo (borracce, bicchieri compostabili...)</t>
  </si>
  <si>
    <t>Z9E2ED212C</t>
  </si>
  <si>
    <t>Video presentazione Unica Reti - progetto Verde Aqua (riprese e montaggio</t>
  </si>
  <si>
    <t>04452930409</t>
  </si>
  <si>
    <t>BARBIERI CESARE</t>
  </si>
  <si>
    <t>ZD22ED3FDB</t>
  </si>
  <si>
    <t>VETRINA IN CRISTALLO TRASPARENTE CON PIEDI CROMATI CIELO E FONDO ACCIAO INOX LUCIDO</t>
  </si>
  <si>
    <t>01044760401</t>
  </si>
  <si>
    <t>Ginestri Giovanni &amp; C. s.a.s.</t>
  </si>
  <si>
    <t>Z342EE93A7</t>
  </si>
  <si>
    <t>Borracce con moschettone 400 ml e Borracce termiche logo Comune Sarsina</t>
  </si>
  <si>
    <t>Z182EE93F3</t>
  </si>
  <si>
    <t>Borracce con moschettone 400 ml logo Comune Savignano</t>
  </si>
  <si>
    <t>Z032EFFC01</t>
  </si>
  <si>
    <t>Mascherine FFP2</t>
  </si>
  <si>
    <t>02326390404</t>
  </si>
  <si>
    <t>FORLIFARMA S.P.A.</t>
  </si>
  <si>
    <t>ZAA2F068BF</t>
  </si>
  <si>
    <t>Borracce con moschettone 400 ml logo Comune Borghi</t>
  </si>
  <si>
    <t>Z9F2F069B4</t>
  </si>
  <si>
    <t>Borracce con moschettone 400 ml logo Comune Roncofreddo</t>
  </si>
  <si>
    <t>ZA92F06A70</t>
  </si>
  <si>
    <t>Z7E2F0F6D2</t>
  </si>
  <si>
    <t>Metodologia per l'individuazione dei punti da monitorare nel progetto Smart Land FC - elaborazione e costruzione grigliato</t>
  </si>
  <si>
    <t>01777271204</t>
  </si>
  <si>
    <t>SIS.TER SRL</t>
  </si>
  <si>
    <t>Z442F0F6E0</t>
  </si>
  <si>
    <t>Scounting dei sensori e supporto per la progettazione definitiva su 5 Comuni</t>
  </si>
  <si>
    <t>ZAA2F0F6EA</t>
  </si>
  <si>
    <t>Redazione Bilancio di Sostenibilità 2020</t>
  </si>
  <si>
    <t>13947841006</t>
  </si>
  <si>
    <r>
      <t>Grant Thornton Consultants S.r.l.</t>
    </r>
    <r>
      <rPr>
        <sz val="9"/>
        <rFont val="Arial"/>
        <family val="2"/>
      </rPr>
      <t xml:space="preserve"> </t>
    </r>
  </si>
  <si>
    <t>Grant Thornton Consultants</t>
  </si>
  <si>
    <t xml:space="preserve">Z872F14B9B </t>
  </si>
  <si>
    <t>Incarico professionale per aggiornamento catastale serbatoi idrici, ubicati rispettivamente in Comune di S. Sofia con l'impianto denominato ''Tre Fonti", ed in Comune di Predappio con gli impianti SII denominati "Baccanello" e "Monte Maggiore"</t>
  </si>
  <si>
    <t>Z652F28ED2</t>
  </si>
  <si>
    <t>Piastra di supporto per telecamera</t>
  </si>
  <si>
    <t>03633510403</t>
  </si>
  <si>
    <t>3F di Filippo Fattori</t>
  </si>
  <si>
    <t>Z9A2F2ADC6</t>
  </si>
  <si>
    <t>Pagine pubblicitarie su Il Resto del Carlino</t>
  </si>
  <si>
    <t>Z832F31E36</t>
  </si>
  <si>
    <t>PREDISPOSIZIONE ATTACCHI ACQUA, SCARICO E PUNTO PRESA ELETTRICA PER NR. 4 EROGATORI BERTINORO E PORTICO</t>
  </si>
  <si>
    <t>04107190409</t>
  </si>
  <si>
    <t>ENERGY NOW S..R.L.</t>
  </si>
  <si>
    <t>ZC52F400D7</t>
  </si>
  <si>
    <t>Sanificazione uffici</t>
  </si>
  <si>
    <t>03468770403</t>
  </si>
  <si>
    <t>MITO SISTEMA AMBIENTE SRL</t>
  </si>
  <si>
    <t>ZA72F4E7FD</t>
  </si>
  <si>
    <t>Borracce termiche logo Comune Dovadola</t>
  </si>
  <si>
    <t>Z172F4E865</t>
  </si>
  <si>
    <t>Borracce termiche logo Comune Modigliana</t>
  </si>
  <si>
    <t>Z852F4E8A1</t>
  </si>
  <si>
    <t>Borracce con moschettone 400 ml e Borracce termiche logo Comune Portico</t>
  </si>
  <si>
    <t>ZF72F4E8F6</t>
  </si>
  <si>
    <t>Borracce termiche logo Comune Premilcuore</t>
  </si>
  <si>
    <t>Z642F5A7C0</t>
  </si>
  <si>
    <t>Realizzazione allacci idrici e scarichi per erogatori Civitella</t>
  </si>
  <si>
    <t>00735150401</t>
  </si>
  <si>
    <t>Termoidraulica Soniastil S.r.l.</t>
  </si>
  <si>
    <t>Z962F5AB6C</t>
  </si>
  <si>
    <t>PREDISPOSIZIONE ATTACCHI PRESE ELETTRICHE PER NR. 3 EROGATORI CIVITELLA</t>
  </si>
  <si>
    <t>01417880406</t>
  </si>
  <si>
    <t>F.R. di GIANNETTI FRANCO E ROBERTO</t>
  </si>
  <si>
    <t>Z532F5D722</t>
  </si>
  <si>
    <t>Borracce termiche logo Comune Civitella</t>
  </si>
  <si>
    <t>Z002F89C31</t>
  </si>
  <si>
    <t>Stampante multifunzione HP Pro 477dx da tavolo</t>
  </si>
  <si>
    <t>Z602F8C4C6</t>
  </si>
  <si>
    <t>Abeti</t>
  </si>
  <si>
    <t>01655620514</t>
  </si>
  <si>
    <t>AZ. AGRICOLA MATTONI LEONARDO VIVAIO MONTE FALTERONA</t>
  </si>
  <si>
    <t>Z832FBB953</t>
  </si>
  <si>
    <t>Pagina pubblicitaria su Il Corriere Cesenate</t>
  </si>
  <si>
    <t>Z032FBD2A2</t>
  </si>
  <si>
    <t>MacBook Air 13'' e iPhone 12 Pro 512GB</t>
  </si>
  <si>
    <t>02139700401</t>
  </si>
  <si>
    <t>KRONOS SRL</t>
  </si>
  <si>
    <t>Z622FC5C03</t>
  </si>
  <si>
    <t>Borracce con moschettone 400 ml logo Comune Meldola</t>
  </si>
  <si>
    <t>ZD42FEB94B</t>
  </si>
  <si>
    <t>Ricerca iconografica, elaborazione concept visivo progetto Smarl land</t>
  </si>
  <si>
    <t>04027250408</t>
  </si>
  <si>
    <t>CENNI MARGHERITA</t>
  </si>
  <si>
    <t>ZE02FED40F</t>
  </si>
  <si>
    <t>Z5C30068B6</t>
  </si>
  <si>
    <t>Aggiornamento catastale del serbatoio idrico denominato “Portico”</t>
  </si>
  <si>
    <t>02352790402</t>
  </si>
  <si>
    <t>Geom. Balzani Daniele</t>
  </si>
  <si>
    <t>Z3F30068BD</t>
  </si>
  <si>
    <t>ATTIVITA' AMMINISTRATIVA PROGETTO SMART LAND FC 30.0</t>
  </si>
  <si>
    <t>CISA S.R.L.</t>
  </si>
  <si>
    <t>Z9330068D4</t>
  </si>
  <si>
    <t>Progettazione preliminare e definitiva per l’efficientamento e la smerterizzazione della rete I.P. del Comune di Gatteo</t>
  </si>
  <si>
    <t>Z4330068D6</t>
  </si>
  <si>
    <t>Progettazione preliminare e definitiva per l’efficientamento e la smerterizzazione della rete I.P. del Comune di Mercato Saraceno</t>
  </si>
  <si>
    <t>Z9E30068DA</t>
  </si>
  <si>
    <t>Progettazione preliminare e definitiva per l’efficientamento e la smerterizzazione della rete I.P. del Comune di Castrocaro</t>
  </si>
  <si>
    <t>ZF930068DE</t>
  </si>
  <si>
    <t>Progettazione preliminare e definitiva per l’efficientamento e la smerterizzazione della rete I.P. del Comune di Civitella</t>
  </si>
  <si>
    <t>ZD130068DF</t>
  </si>
  <si>
    <t>Progettazione preliminare e definitiva per l’efficientamento e la smerterizzazione della rete I.P. del Comune di Bagno di Romagna</t>
  </si>
  <si>
    <t>Z0E300EBA9</t>
  </si>
  <si>
    <t>Componente monocratico “Nucleo di valutazione” 2021-2022</t>
  </si>
  <si>
    <t>ZCC301909B</t>
  </si>
  <si>
    <t>ASSOCONS S.R.L.</t>
  </si>
  <si>
    <t>Z0130191C7</t>
  </si>
  <si>
    <t xml:space="preserve"> 
Pacchetto, assistenza tecnico sistemistico, ad ore TOKEN</t>
  </si>
  <si>
    <t>Z6C3028361</t>
  </si>
  <si>
    <t>PREDISPOSIZIONE ATTACCHI PRESE ELETTRICHE PER NR. 3 EROGATORI PREMILCUORE</t>
  </si>
  <si>
    <t>ENERGY NOW S.R.L.</t>
  </si>
  <si>
    <t>ZAE3029C08</t>
  </si>
  <si>
    <t>Protezione zincata ad 1 anta per gruppo elettrico</t>
  </si>
  <si>
    <t>Z0130483C2</t>
  </si>
  <si>
    <t>Progettazione preliminare e definitiva per l’efficientamento e la smarterizzazione della rete I.P. del Comune di Modigliana</t>
  </si>
  <si>
    <t>Z163055074</t>
  </si>
  <si>
    <t>CORSO WEBINAR</t>
  </si>
  <si>
    <t>05994580727</t>
  </si>
  <si>
    <t>OPERA SRL</t>
  </si>
  <si>
    <t>ZEA305A316</t>
  </si>
  <si>
    <t>ZA0305D9A8</t>
  </si>
  <si>
    <t>Affidamento del servizio di revisione legale dei conti della società per i Bilanci del triennio 2021/2023</t>
  </si>
  <si>
    <t>Z523072C77</t>
  </si>
  <si>
    <t>ABBONAMENTO CARTACEO E DIGITALE RIVISTA CH4</t>
  </si>
  <si>
    <t>08613401002</t>
  </si>
  <si>
    <t>GRUPPO ITALIA ENERGIA SRL</t>
  </si>
  <si>
    <t>Z713079BC5</t>
  </si>
  <si>
    <t>Supporto e coordinamento progetto "Smart Land FC 30.0"</t>
  </si>
  <si>
    <t>03945580011</t>
  </si>
  <si>
    <t>SINLOC S.P.A.</t>
  </si>
  <si>
    <t>Z6130879F2</t>
  </si>
  <si>
    <t>Assistenza progetto "Verde Aqua Docendo Discimus"</t>
  </si>
  <si>
    <t>GBBDRD92M36C573N</t>
  </si>
  <si>
    <t>GOBBI EDOARDO</t>
  </si>
  <si>
    <t>Z653087A0B</t>
  </si>
  <si>
    <t>CONSULENZA LEGALE CARATTERE ORDINARIO 2021</t>
  </si>
  <si>
    <t>ZA33087A16</t>
  </si>
  <si>
    <t>Partecipazione seminario formativo su affidamenti diretti e procedure negoziate</t>
  </si>
  <si>
    <t>07189200723</t>
  </si>
  <si>
    <t>MEDIACONSULT SRL</t>
  </si>
  <si>
    <t>MEDIACONSULT</t>
  </si>
  <si>
    <t>ZB83092D4A</t>
  </si>
  <si>
    <t>Aggiornamento catastale del depuratore di Via Calcinaro, ubicato in Comune di Cesena.</t>
  </si>
  <si>
    <t>03818230405</t>
  </si>
  <si>
    <t xml:space="preserve">Studio Tecnico Geosat  Geom. Turroni Riccardo    </t>
  </si>
  <si>
    <t>Z553092E0F</t>
  </si>
  <si>
    <t>Attività comunicazione 2021 e gestione pagina Linkedin</t>
  </si>
  <si>
    <t>ZD6309CA68</t>
  </si>
  <si>
    <t>Supporto e assistenza pratiche per impianto FTV con Enti vari</t>
  </si>
  <si>
    <t>ENERGIE PER LA CITTA' SRL</t>
  </si>
  <si>
    <t>Z5730AACFB</t>
  </si>
  <si>
    <t>Servizio di supporto tecnico e legale per n. 1 procedura con lotto unico</t>
  </si>
  <si>
    <t>05833480725</t>
  </si>
  <si>
    <t>MEDIA GRAPHIC</t>
  </si>
  <si>
    <t>ZAB30C3251</t>
  </si>
  <si>
    <t>Borracce con moschettone 400 ml logo Comuni vari per giornata mondiale dell'acqua</t>
  </si>
  <si>
    <t>Z4A30C7E24</t>
  </si>
  <si>
    <t>Pacchetto 6 ore consulenza telefonica su procedure appalti e servizio supporto tecnico per richiesta CIG</t>
  </si>
  <si>
    <t>ZDF30C95A2</t>
  </si>
  <si>
    <t>Elaborazione specifiche tecniche per progetto smarterizzazione</t>
  </si>
  <si>
    <t>SIS. TER SRL</t>
  </si>
  <si>
    <t>ZEB30C9DC5</t>
  </si>
  <si>
    <t>Studio tecnico/ingegneristico per la valutazione sul possibile sviluppo delle attività societarie nell’area di Via Rubicone Destra a Savignano sul Rubicone</t>
  </si>
  <si>
    <t xml:space="preserve">02396230407 </t>
  </si>
  <si>
    <t>Studio Associato Lombardi-Spazzoli-Paglionico - Ing. Raffaella Lombardi</t>
  </si>
  <si>
    <t>Z7F30D08F2</t>
  </si>
  <si>
    <t>Borracce con moschettone 400 ml logo Comune Borghi, Roncofreddo, Sogliano</t>
  </si>
  <si>
    <t>Z0C30DEEC1</t>
  </si>
  <si>
    <t>Assistenza in attività di negoziazione e di conciliazione per recupero costi/perdite/oneri illegittimi su prodotto derivato</t>
  </si>
  <si>
    <t>12751211009</t>
  </si>
  <si>
    <t>GMB FINANCE SOLUTIONS Srl</t>
  </si>
  <si>
    <t>Z9A31072F5</t>
  </si>
  <si>
    <t>Realizzazione allacci idrici e scarichi per erogatori scuole Forlì - Progetto Verde Aqua</t>
  </si>
  <si>
    <t>00259930402</t>
  </si>
  <si>
    <t>TERMO-IGIENICA DI NARDI ALBERTO E POGGI ROBERTO S.A.S.</t>
  </si>
  <si>
    <t>ZB731335D9</t>
  </si>
  <si>
    <t>Adeguamento impianto audio-video e potenziamento banda wireless per uffici e sala riunioni</t>
  </si>
  <si>
    <t>02120460403</t>
  </si>
  <si>
    <t>Il Solco Informatica Cooperativa Sociale</t>
  </si>
  <si>
    <t>Z65313B1D6</t>
  </si>
  <si>
    <t>Tessera assistenza tecnica ed informatica 10 ore</t>
  </si>
  <si>
    <t>ZF3313F19A</t>
  </si>
  <si>
    <t>CAMPAGNA PROMOZIONALE Evento 22 Marzo - Giornata Mondiale dell’acqua ed elaborazione brochure digitale e cartacea progetto Verde Aqua</t>
  </si>
  <si>
    <t>CNNMGH86D49H294D</t>
  </si>
  <si>
    <t>Z5F31553DC</t>
  </si>
  <si>
    <t>Porta Vetro Sky con maniglia HCS</t>
  </si>
  <si>
    <t>02273860409</t>
  </si>
  <si>
    <t>DONATI ALBERTO DI DONATI ROBERTO &amp; C.S.A.S.</t>
  </si>
  <si>
    <t>ZB831567ED</t>
  </si>
  <si>
    <t>Pubblicazione contenuti sponsorizzati su CH4 rivista italiana del gas</t>
  </si>
  <si>
    <t>Z4F3158D51</t>
  </si>
  <si>
    <t>Assistenza in attività pubblicazione avviso ed esito gara Concessione IP e supporto adempimenti connessi</t>
  </si>
  <si>
    <t>Z51315D669</t>
  </si>
  <si>
    <t>Attività supporto verifiche su requisiti e PEF di gara progetto pilota</t>
  </si>
  <si>
    <t>Z7B3173CD1</t>
  </si>
  <si>
    <t>Ampliamento impianto di irrigazione a goccia per aiuole e fioriere presso la sede</t>
  </si>
  <si>
    <t xml:space="preserve">Irrigazione Balestra  di Battistini Daniele e Foschi Antonella s.n.c. </t>
  </si>
  <si>
    <t>Z9C3173CE3</t>
  </si>
  <si>
    <t>Sistemazione giardino adiacente all’ingresso lato depuratore presso la sede</t>
  </si>
  <si>
    <t>SOC.AGR.PIANTE E FIORI SCARPELLINI DEI F.LLI SCARPELLINI &amp; C.S.S</t>
  </si>
  <si>
    <t>Z09317C6BB</t>
  </si>
  <si>
    <t>FORLIFARMA S.p.A.</t>
  </si>
  <si>
    <t>Z85318AC3F</t>
  </si>
  <si>
    <t>Borracce alluminio 650 ml Modigliana</t>
  </si>
  <si>
    <t>02655960405</t>
  </si>
  <si>
    <t>Tafur Guevara Jorge Luis</t>
  </si>
  <si>
    <t>Z713198B4E</t>
  </si>
  <si>
    <t>Borracce con moschettone 400 ml Civitella e Borracce termiche logo Romagna</t>
  </si>
  <si>
    <t>ZA83198B6C</t>
  </si>
  <si>
    <t>Stampa Fascicolo Bilancio Sostenibilità 2020</t>
  </si>
  <si>
    <t>CILS COOP. SOCIALE</t>
  </si>
  <si>
    <t>ZDC31A2A8C</t>
  </si>
  <si>
    <t>Manutenzione 6 erogatori H2Onda plus e natural canone 2021 Cesena</t>
  </si>
  <si>
    <t>Z3331A2B14</t>
  </si>
  <si>
    <t>Manutenzione 3 erogatori school - canone 2021 Premilcuore</t>
  </si>
  <si>
    <t>ZAB31A5730</t>
  </si>
  <si>
    <t>Rinnovo annuale licenze antivirus Kaspersky</t>
  </si>
  <si>
    <t>ZD331B522F</t>
  </si>
  <si>
    <t>redazione di pratiche per autorizzazione edilizia comunale e direzione lavori, in edifici adibiti a magazzino e uffici, c/o la sede</t>
  </si>
  <si>
    <t>ZCC31B5242</t>
  </si>
  <si>
    <t>manutenzione interna consistenti in tamponamento in cartongesso, stuccatura, rasatura e tinteggiatura locali interni posti al piano terra e primo e sostituzione parziale di pannelli di controsoffitto</t>
  </si>
  <si>
    <t>Z3F31CD2D6</t>
  </si>
  <si>
    <t>ideazione, realizzazione e stampa di pieghevoli "Reti naturali dell’acqua e del verde pubblico"</t>
  </si>
  <si>
    <t>03398000400</t>
  </si>
  <si>
    <t>MONTI EDITORE</t>
  </si>
  <si>
    <t>Z2231D1589</t>
  </si>
  <si>
    <t>Manutenzioni idrauliche 2021</t>
  </si>
  <si>
    <t>Idrotermica Saragoni di Saragoni Erich SNC</t>
  </si>
  <si>
    <t>Z5E31DEDB9</t>
  </si>
  <si>
    <t>manutenzione e controllo impianto elettrico e punti luce anno 2021</t>
  </si>
  <si>
    <t>Z0C31EA585</t>
  </si>
  <si>
    <t>Sanificazione e manutenzione erogatori d'acqua</t>
  </si>
  <si>
    <t>Z0431EA749</t>
  </si>
  <si>
    <t>Service per evento presso Acquedotto Spinadello</t>
  </si>
  <si>
    <t>04390800409</t>
  </si>
  <si>
    <t>TRE CIVETTE ALLESTIMENTI S.R.L.S.</t>
  </si>
  <si>
    <t>Z42321259D</t>
  </si>
  <si>
    <t>Servizio catering presentazione Bilancio Sostenibilità</t>
  </si>
  <si>
    <t>03122910403</t>
  </si>
  <si>
    <t>V.A.I. DI GIANGRASSO VENERINA &amp; C. SAS</t>
  </si>
  <si>
    <t>ZAA3218B2E</t>
  </si>
  <si>
    <t>Acquisizione CUP</t>
  </si>
  <si>
    <t>Z29321AFFC</t>
  </si>
  <si>
    <t>Progetto editoriale Bilancio di Sostenibilità e presentazioni grafiche</t>
  </si>
  <si>
    <t>TNTLRA88M63H294S</t>
  </si>
  <si>
    <t>LAURA TENTONI</t>
  </si>
  <si>
    <t>ZCE321B82E</t>
  </si>
  <si>
    <t>Borracce Festival Fundraising</t>
  </si>
  <si>
    <t>ZF9321F9B2</t>
  </si>
  <si>
    <t xml:space="preserve"> 
Gruppo continuita'</t>
  </si>
  <si>
    <t>IL SOLCO COOPERATIVA SOCIALE - S.C. A R.L.</t>
  </si>
  <si>
    <t>Z703235AFF</t>
  </si>
  <si>
    <t>WEBCAM LOGITECH RETAIL HD C930E HD 1080P AUTOFOCUS CAMPO VISIVO</t>
  </si>
  <si>
    <t>Z5B3250B9B</t>
  </si>
  <si>
    <t xml:space="preserve"> 
Erogatori School</t>
  </si>
  <si>
    <t>Z3E3250BA2</t>
  </si>
  <si>
    <t>Erogatori Honda</t>
  </si>
  <si>
    <t>Z4A325285C</t>
  </si>
  <si>
    <t xml:space="preserve"> 
Nolo attrezzatura per incontro del 05/07/2021</t>
  </si>
  <si>
    <t xml:space="preserve">NOLO ATTREZZATURE SAS </t>
  </si>
  <si>
    <t>Z92325CDDB</t>
  </si>
  <si>
    <t>Allestimento per incontro con soci e collaboratori</t>
  </si>
  <si>
    <t>SERVICEFEST CESENA SOC.COOP</t>
  </si>
  <si>
    <t>Z0C3262F15</t>
  </si>
  <si>
    <t xml:space="preserve"> 
Prestazione in occasione dell'incontro presso la sede</t>
  </si>
  <si>
    <t>03226460404</t>
  </si>
  <si>
    <t>COOP CROMA SEMICROMA SCARL</t>
  </si>
  <si>
    <t>ZC632B27DC</t>
  </si>
  <si>
    <t>Revisione completa gruppo frigo</t>
  </si>
  <si>
    <t>01548260403</t>
  </si>
  <si>
    <t>POLYCALOR S.r.l.</t>
  </si>
  <si>
    <t>Z0732B79B9</t>
  </si>
  <si>
    <t>IMPIANTO ANTINTRUSIONE</t>
  </si>
  <si>
    <t>SECCHIAROLI ELETTRONICA</t>
  </si>
  <si>
    <t>ZB032C26BC</t>
  </si>
  <si>
    <t>SERVIZIO FACCHINAGGIO</t>
  </si>
  <si>
    <t>Z7F32E823E</t>
  </si>
  <si>
    <t>Borracce 400 ml Comune Galeata</t>
  </si>
  <si>
    <t>Z0433068BD</t>
  </si>
  <si>
    <t>Memory - CARITAS SAVIGNANO</t>
  </si>
  <si>
    <t>ZCB331D143</t>
  </si>
  <si>
    <t xml:space="preserve"> 
Stampe tavole progetti</t>
  </si>
  <si>
    <t>MGNVNT81B47C573S</t>
  </si>
  <si>
    <t>Magnani Valentina</t>
  </si>
  <si>
    <t>Z3E3336B55</t>
  </si>
  <si>
    <t xml:space="preserve"> 
Sostituzione di serratura e per fornitura e posa in opera di molla aerea</t>
  </si>
  <si>
    <t>Z983336F00</t>
  </si>
  <si>
    <t>intervento di manutenzione straordinaria per modifiche interne al piano terra di un fabbricato adibito a magazzino</t>
  </si>
  <si>
    <t>Z403367176</t>
  </si>
  <si>
    <t>BORRACCE 400 ML LOGO FORLI'</t>
  </si>
  <si>
    <t>ZAD338CD65</t>
  </si>
  <si>
    <t xml:space="preserve"> 
Noleggio erogatore</t>
  </si>
  <si>
    <t>Z4333B3CD6</t>
  </si>
  <si>
    <t>BSCLCU82A03D704N</t>
  </si>
  <si>
    <t>GEOM. LUCA BOSICA</t>
  </si>
  <si>
    <t>Z6E33B3DA4</t>
  </si>
  <si>
    <t>Rimborso forfettario spese biennale su incarico tecnico</t>
  </si>
  <si>
    <t>Z4F33B6E27</t>
  </si>
  <si>
    <t>Adempimenti con AdE impianto fotovoltaico - Tenuta registri dogane e dichiarazione di consumo annuale</t>
  </si>
  <si>
    <t>ENERGIE PER LA CITTA' S.R.L.</t>
  </si>
  <si>
    <t>ZE233B6E8E</t>
  </si>
  <si>
    <t>lavaggio annuale dell’impianto fotovoltaico</t>
  </si>
  <si>
    <t>ZAD33CDEA7</t>
  </si>
  <si>
    <t>pompe per funzionamento idraulico dell'impianto di riscaldamento/raffreddamento, da sostituire nel locale pompe al piano terra della sede di Unica Reti</t>
  </si>
  <si>
    <t>03904810409</t>
  </si>
  <si>
    <t>RAMILLI IRRIGAZIONI SRL</t>
  </si>
  <si>
    <t>Z6633E83BF</t>
  </si>
  <si>
    <t>Acquisto volume su acquisizione coattiva</t>
  </si>
  <si>
    <t>03790770287</t>
  </si>
  <si>
    <t>EXEO s.r.l.</t>
  </si>
  <si>
    <t>ZD0341FD2B</t>
  </si>
  <si>
    <t>Fornitura abeti</t>
  </si>
  <si>
    <t>MTTLRD64R09A390I</t>
  </si>
  <si>
    <t>AZ.AGRICOLA MATTONI LEONARDO VIVAIO</t>
  </si>
  <si>
    <t>Z74343FDAB</t>
  </si>
  <si>
    <t>Borracce VASA Forlì-Castrocaro-Cesenatico</t>
  </si>
  <si>
    <t>ZEB343FE5E</t>
  </si>
  <si>
    <t>Bicchieri acqua e caffè in cartoncino personalizzati</t>
  </si>
  <si>
    <t>Z393459D2C</t>
  </si>
  <si>
    <t>PREDISPOSIZIONI GRAFICHE PER PROGETTO VERDE AQUA DOCENDO DISCIMUS</t>
  </si>
  <si>
    <t>ZA4346C1C2</t>
  </si>
  <si>
    <t>Pratiche catastali inerenti serbatoio idrico denominato “Roversano” Cesena</t>
  </si>
  <si>
    <t>SCCGNN72C28C573C</t>
  </si>
  <si>
    <t>GEOM. GIANNI SACCHETTI</t>
  </si>
  <si>
    <t>Z14347FEDB</t>
  </si>
  <si>
    <t>AFFIANCAMENTO REDAZIONE BILANCIO SOSTENIBILITA' 2021</t>
  </si>
  <si>
    <t>ZC53480B44</t>
  </si>
  <si>
    <t>Servizio di streaming per Assemblea dei Soci</t>
  </si>
  <si>
    <t>GHTGLI81A28H199D</t>
  </si>
  <si>
    <t xml:space="preserve"> Giulio Ghetti</t>
  </si>
  <si>
    <t>incarico biennale prestazione professionale per servizio di assistenza e supporto verifica e regolarizzazione tecnica/amministrativa dei permessi ed autorizzazioni agli scavi per la sostituzione di tratti di rete gas rilasciati dal Comune Forlì</t>
  </si>
  <si>
    <t>https://backoffice.adria-web.com/uploads/240/file/UNICA_RET_ANAC_2021.xml</t>
  </si>
  <si>
    <t>00738200401</t>
  </si>
  <si>
    <t>8653138B5D</t>
  </si>
  <si>
    <t>UNICA RETI S.P.A</t>
  </si>
  <si>
    <t>MANDATO PROFESSIONALE IN BONIS SUCCESS FEE</t>
  </si>
  <si>
    <t/>
  </si>
  <si>
    <t>8763871F1F</t>
  </si>
  <si>
    <t>MENOWATT GE S.P.A.</t>
  </si>
  <si>
    <t>HERA LUCE S.R.L.</t>
  </si>
  <si>
    <t>CITELUM S.A.</t>
  </si>
  <si>
    <t>01384070445</t>
  </si>
  <si>
    <t>FRA-97214020154</t>
  </si>
  <si>
    <t>02074861200</t>
  </si>
  <si>
    <t>PROCEDURA RISTRETTA PER L'AFFIDAMENTO IN CONCESSIONE CON LA FORMA DEL PPP DEL SERVIZIO ILLUMINAZIONE PUBBLICA E RIQUALIFICAZIONE ENERGETICA, GESTIONE E MANUT. IMPIANTI, INSTALLAZIONE DI STRUMENTI DIGITALI IN OTTICA SMART IN 5 COMUNI IN PROVINCIA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</si>
</sst>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yyyy\-mm\-dd"/>
    <numFmt numFmtId="166" formatCode="yyyy\-mm\-dd;@"/>
  </numFmts>
  <fonts count="22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indexed="10"/>
      <name val="Century Gothic"/>
      <family val="2"/>
    </font>
    <font>
      <sz val="12"/>
      <color indexed="8"/>
      <name val="Century Gothic"/>
      <family val="2"/>
    </font>
    <font>
      <sz val="9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66" fontId="17" fillId="0" borderId="0" xfId="0" applyNumberFormat="1" applyFont="1" applyAlignment="1">
      <alignment horizontal="center" vertical="center" wrapText="1"/>
    </xf>
    <xf numFmtId="49" fontId="17" fillId="0" borderId="0" xfId="0" quotePrefix="1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  <protection locked="0"/>
    </xf>
    <xf numFmtId="49" fontId="15" fillId="0" borderId="0" xfId="0" applyNumberFormat="1" applyFont="1" applyFill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0" fontId="0" fillId="0" borderId="0" xfId="0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ckoffice.adria-web.com/uploads/240/file/UNICA_RET_ANAC_2021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G2" sqref="G2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45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">
      <c r="A2" s="30" t="s">
        <v>43</v>
      </c>
      <c r="B2" s="30" t="s">
        <v>43</v>
      </c>
      <c r="C2" s="31">
        <v>44592</v>
      </c>
      <c r="D2" s="30" t="s">
        <v>65</v>
      </c>
      <c r="E2" s="31">
        <v>44592</v>
      </c>
      <c r="F2" s="30">
        <v>2021</v>
      </c>
      <c r="G2" s="32" t="s">
        <v>773</v>
      </c>
      <c r="H2" s="30" t="s">
        <v>44</v>
      </c>
    </row>
  </sheetData>
  <phoneticPr fontId="13" type="noConversion"/>
  <hyperlinks>
    <hyperlink ref="G2" r:id="rId1" xr:uid="{C95CE674-A613-40FA-A2DD-B2303818ADD0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32"/>
  <sheetViews>
    <sheetView tabSelected="1" zoomScaleNormal="100" workbookViewId="0">
      <pane ySplit="1" topLeftCell="A242" activePane="bottomLeft" state="frozen"/>
      <selection pane="bottomLeft" activeCell="E244" sqref="E244"/>
    </sheetView>
  </sheetViews>
  <sheetFormatPr defaultRowHeight="12.75" x14ac:dyDescent="0.2"/>
  <cols>
    <col min="1" max="1" width="14.5703125" style="6" customWidth="1"/>
    <col min="2" max="2" width="3" style="3" hidden="1" customWidth="1"/>
    <col min="3" max="3" width="20.7109375" style="6" customWidth="1"/>
    <col min="4" max="4" width="56.7109375" style="6" bestFit="1" customWidth="1"/>
    <col min="5" max="5" width="36.7109375" bestFit="1" customWidth="1"/>
    <col min="6" max="6" width="48" style="6" customWidth="1"/>
    <col min="7" max="7" width="6.7109375" style="3" customWidth="1"/>
    <col min="8" max="8" width="24.28515625" style="9" bestFit="1" customWidth="1"/>
    <col min="9" max="9" width="18" style="6" customWidth="1"/>
    <col min="10" max="10" width="17.28515625" style="6" customWidth="1"/>
    <col min="11" max="11" width="32.28515625" style="6" customWidth="1"/>
    <col min="12" max="12" width="4.5703125" style="3" bestFit="1" customWidth="1"/>
    <col min="13" max="13" width="16.5703125" style="3" bestFit="1" customWidth="1"/>
    <col min="14" max="15" width="16.5703125" style="6" bestFit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0" ht="61.15" customHeight="1" x14ac:dyDescent="0.25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63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0" ht="28.5" x14ac:dyDescent="0.2">
      <c r="A2" s="34" t="s">
        <v>66</v>
      </c>
      <c r="B2" s="12"/>
      <c r="C2" s="13" t="s">
        <v>67</v>
      </c>
      <c r="D2" s="12" t="s">
        <v>68</v>
      </c>
      <c r="E2" s="35" t="s">
        <v>69</v>
      </c>
      <c r="F2" s="24" t="s">
        <v>54</v>
      </c>
      <c r="G2" s="14"/>
      <c r="H2" s="15"/>
      <c r="I2" s="36" t="s">
        <v>70</v>
      </c>
      <c r="J2" s="24"/>
      <c r="K2" s="25" t="s">
        <v>71</v>
      </c>
      <c r="L2" s="37"/>
      <c r="M2" s="15"/>
      <c r="N2" s="36" t="s">
        <v>70</v>
      </c>
      <c r="O2" s="24"/>
      <c r="P2" s="25" t="s">
        <v>71</v>
      </c>
      <c r="Q2" s="17">
        <v>38700</v>
      </c>
      <c r="R2" s="18">
        <v>43214</v>
      </c>
      <c r="S2" s="38">
        <v>44309</v>
      </c>
      <c r="T2" s="17">
        <v>38700</v>
      </c>
    </row>
    <row r="3" spans="1:20" ht="81" x14ac:dyDescent="0.2">
      <c r="A3" s="34" t="s">
        <v>72</v>
      </c>
      <c r="B3" s="12"/>
      <c r="C3" s="13" t="s">
        <v>67</v>
      </c>
      <c r="D3" s="12" t="s">
        <v>68</v>
      </c>
      <c r="E3" s="35" t="s">
        <v>73</v>
      </c>
      <c r="F3" s="24" t="s">
        <v>54</v>
      </c>
      <c r="G3" s="14"/>
      <c r="H3" s="15"/>
      <c r="I3" s="36" t="s">
        <v>74</v>
      </c>
      <c r="J3" s="24"/>
      <c r="K3" s="25" t="s">
        <v>75</v>
      </c>
      <c r="L3" s="37"/>
      <c r="M3" s="15"/>
      <c r="N3" s="36" t="s">
        <v>74</v>
      </c>
      <c r="O3" s="24"/>
      <c r="P3" s="25" t="s">
        <v>75</v>
      </c>
      <c r="Q3" s="17">
        <v>13600</v>
      </c>
      <c r="R3" s="18">
        <v>43292</v>
      </c>
      <c r="S3" s="38">
        <v>45117</v>
      </c>
      <c r="T3" s="17">
        <f>2720*3</f>
        <v>8160</v>
      </c>
    </row>
    <row r="4" spans="1:20" ht="94.5" x14ac:dyDescent="0.2">
      <c r="A4" s="34" t="s">
        <v>76</v>
      </c>
      <c r="B4" s="12"/>
      <c r="C4" s="13" t="s">
        <v>67</v>
      </c>
      <c r="D4" s="12" t="s">
        <v>68</v>
      </c>
      <c r="E4" s="35" t="s">
        <v>77</v>
      </c>
      <c r="F4" s="24" t="s">
        <v>54</v>
      </c>
      <c r="G4" s="14"/>
      <c r="H4" s="15"/>
      <c r="I4" s="36" t="s">
        <v>78</v>
      </c>
      <c r="J4" s="24"/>
      <c r="K4" s="25" t="s">
        <v>79</v>
      </c>
      <c r="L4" s="37"/>
      <c r="M4" s="15"/>
      <c r="N4" s="36" t="s">
        <v>78</v>
      </c>
      <c r="O4" s="24"/>
      <c r="P4" s="25" t="s">
        <v>79</v>
      </c>
      <c r="Q4" s="17">
        <v>27500</v>
      </c>
      <c r="R4" s="18">
        <v>43403</v>
      </c>
      <c r="S4" s="38">
        <v>43768</v>
      </c>
      <c r="T4" s="17">
        <v>27500</v>
      </c>
    </row>
    <row r="5" spans="1:20" ht="27" x14ac:dyDescent="0.2">
      <c r="A5" s="34" t="s">
        <v>80</v>
      </c>
      <c r="B5" s="12"/>
      <c r="C5" s="13" t="s">
        <v>67</v>
      </c>
      <c r="D5" s="12" t="s">
        <v>68</v>
      </c>
      <c r="E5" s="35" t="s">
        <v>81</v>
      </c>
      <c r="F5" s="24" t="s">
        <v>54</v>
      </c>
      <c r="G5" s="14"/>
      <c r="H5" s="15"/>
      <c r="I5" s="36" t="s">
        <v>82</v>
      </c>
      <c r="J5" s="24"/>
      <c r="K5" s="25" t="s">
        <v>83</v>
      </c>
      <c r="L5" s="37"/>
      <c r="M5" s="15"/>
      <c r="N5" s="36" t="s">
        <v>82</v>
      </c>
      <c r="O5" s="24"/>
      <c r="P5" s="25" t="s">
        <v>83</v>
      </c>
      <c r="Q5" s="17">
        <v>10000</v>
      </c>
      <c r="R5" s="18">
        <v>43463</v>
      </c>
      <c r="S5" s="38">
        <v>44196</v>
      </c>
      <c r="T5" s="17">
        <v>10000</v>
      </c>
    </row>
    <row r="6" spans="1:20" ht="27" x14ac:dyDescent="0.2">
      <c r="A6" s="34" t="s">
        <v>84</v>
      </c>
      <c r="B6" s="12"/>
      <c r="C6" s="13" t="s">
        <v>67</v>
      </c>
      <c r="D6" s="12" t="s">
        <v>68</v>
      </c>
      <c r="E6" s="35" t="s">
        <v>85</v>
      </c>
      <c r="F6" s="24" t="s">
        <v>54</v>
      </c>
      <c r="G6" s="14"/>
      <c r="H6" s="15"/>
      <c r="I6" s="36">
        <v>14759901003</v>
      </c>
      <c r="J6" s="24"/>
      <c r="K6" s="25" t="s">
        <v>86</v>
      </c>
      <c r="L6" s="37"/>
      <c r="M6" s="15"/>
      <c r="N6" s="36">
        <v>14759901003</v>
      </c>
      <c r="O6" s="24"/>
      <c r="P6" s="25" t="s">
        <v>86</v>
      </c>
      <c r="Q6" s="17">
        <v>3000</v>
      </c>
      <c r="R6" s="18">
        <v>43487</v>
      </c>
      <c r="S6" s="38">
        <v>43506</v>
      </c>
      <c r="T6" s="17">
        <v>3000</v>
      </c>
    </row>
    <row r="7" spans="1:20" ht="94.5" x14ac:dyDescent="0.2">
      <c r="A7" s="34" t="s">
        <v>87</v>
      </c>
      <c r="B7" s="12"/>
      <c r="C7" s="13" t="s">
        <v>67</v>
      </c>
      <c r="D7" s="12" t="s">
        <v>68</v>
      </c>
      <c r="E7" s="35" t="s">
        <v>88</v>
      </c>
      <c r="F7" s="24" t="s">
        <v>54</v>
      </c>
      <c r="G7" s="14"/>
      <c r="H7" s="15"/>
      <c r="I7" s="36" t="s">
        <v>89</v>
      </c>
      <c r="J7" s="24"/>
      <c r="K7" s="25" t="s">
        <v>90</v>
      </c>
      <c r="L7" s="37"/>
      <c r="M7" s="15"/>
      <c r="N7" s="36" t="s">
        <v>89</v>
      </c>
      <c r="O7" s="24"/>
      <c r="P7" s="25" t="s">
        <v>90</v>
      </c>
      <c r="Q7" s="17">
        <v>12500</v>
      </c>
      <c r="R7" s="18">
        <v>43490</v>
      </c>
      <c r="S7" s="38">
        <v>43840</v>
      </c>
      <c r="T7" s="17">
        <v>0</v>
      </c>
    </row>
    <row r="8" spans="1:20" ht="108" x14ac:dyDescent="0.2">
      <c r="A8" s="34" t="s">
        <v>91</v>
      </c>
      <c r="B8" s="12"/>
      <c r="C8" s="13" t="s">
        <v>67</v>
      </c>
      <c r="D8" s="12" t="s">
        <v>68</v>
      </c>
      <c r="E8" s="35" t="s">
        <v>92</v>
      </c>
      <c r="F8" s="24" t="s">
        <v>54</v>
      </c>
      <c r="G8" s="14"/>
      <c r="H8" s="15"/>
      <c r="I8" s="36" t="s">
        <v>93</v>
      </c>
      <c r="J8" s="24"/>
      <c r="K8" s="25" t="s">
        <v>94</v>
      </c>
      <c r="L8" s="37"/>
      <c r="M8" s="15"/>
      <c r="N8" s="36" t="s">
        <v>93</v>
      </c>
      <c r="O8" s="24"/>
      <c r="P8" s="25" t="s">
        <v>94</v>
      </c>
      <c r="Q8" s="17">
        <v>6000</v>
      </c>
      <c r="R8" s="18">
        <v>43490</v>
      </c>
      <c r="S8" s="38">
        <v>43670</v>
      </c>
      <c r="T8" s="17">
        <v>6000</v>
      </c>
    </row>
    <row r="9" spans="1:20" ht="81" x14ac:dyDescent="0.2">
      <c r="A9" s="34" t="s">
        <v>95</v>
      </c>
      <c r="B9" s="12"/>
      <c r="C9" s="13" t="s">
        <v>67</v>
      </c>
      <c r="D9" s="12" t="s">
        <v>68</v>
      </c>
      <c r="E9" s="35" t="s">
        <v>96</v>
      </c>
      <c r="F9" s="24" t="s">
        <v>54</v>
      </c>
      <c r="G9" s="14"/>
      <c r="H9" s="15"/>
      <c r="I9" s="36" t="s">
        <v>97</v>
      </c>
      <c r="J9" s="24"/>
      <c r="K9" s="25" t="s">
        <v>98</v>
      </c>
      <c r="L9" s="37"/>
      <c r="M9" s="15"/>
      <c r="N9" s="36" t="s">
        <v>97</v>
      </c>
      <c r="O9" s="24"/>
      <c r="P9" s="25" t="s">
        <v>98</v>
      </c>
      <c r="Q9" s="17">
        <v>505</v>
      </c>
      <c r="R9" s="18">
        <v>43523</v>
      </c>
      <c r="S9" s="38">
        <v>43553</v>
      </c>
      <c r="T9" s="17">
        <v>454.5</v>
      </c>
    </row>
    <row r="10" spans="1:20" ht="67.5" x14ac:dyDescent="0.2">
      <c r="A10" s="34" t="s">
        <v>99</v>
      </c>
      <c r="B10" s="12"/>
      <c r="C10" s="13" t="s">
        <v>67</v>
      </c>
      <c r="D10" s="12" t="s">
        <v>68</v>
      </c>
      <c r="E10" s="35" t="s">
        <v>100</v>
      </c>
      <c r="F10" s="24" t="s">
        <v>54</v>
      </c>
      <c r="G10" s="14"/>
      <c r="H10" s="15"/>
      <c r="I10" s="36" t="s">
        <v>101</v>
      </c>
      <c r="J10" s="24"/>
      <c r="K10" s="25" t="s">
        <v>102</v>
      </c>
      <c r="L10" s="37"/>
      <c r="M10" s="15"/>
      <c r="N10" s="36" t="s">
        <v>101</v>
      </c>
      <c r="O10" s="24"/>
      <c r="P10" s="25" t="s">
        <v>102</v>
      </c>
      <c r="Q10" s="17">
        <v>5500</v>
      </c>
      <c r="R10" s="18">
        <v>43763</v>
      </c>
      <c r="S10" s="38">
        <v>43830</v>
      </c>
      <c r="T10" s="17">
        <v>3250</v>
      </c>
    </row>
    <row r="11" spans="1:20" ht="94.5" x14ac:dyDescent="0.2">
      <c r="A11" s="34" t="s">
        <v>103</v>
      </c>
      <c r="B11" s="12"/>
      <c r="C11" s="13" t="s">
        <v>67</v>
      </c>
      <c r="D11" s="12" t="s">
        <v>68</v>
      </c>
      <c r="E11" s="35" t="s">
        <v>104</v>
      </c>
      <c r="F11" s="24" t="s">
        <v>54</v>
      </c>
      <c r="G11" s="14"/>
      <c r="H11" s="15"/>
      <c r="I11" s="36" t="s">
        <v>105</v>
      </c>
      <c r="J11" s="24"/>
      <c r="K11" s="25" t="s">
        <v>106</v>
      </c>
      <c r="L11" s="37"/>
      <c r="M11" s="15"/>
      <c r="N11" s="36" t="s">
        <v>105</v>
      </c>
      <c r="O11" s="24"/>
      <c r="P11" s="25" t="s">
        <v>106</v>
      </c>
      <c r="Q11" s="17">
        <v>1900</v>
      </c>
      <c r="R11" s="18">
        <v>43570</v>
      </c>
      <c r="S11" s="38">
        <v>43830</v>
      </c>
      <c r="T11" s="17">
        <v>1350</v>
      </c>
    </row>
    <row r="12" spans="1:20" ht="42.75" x14ac:dyDescent="0.2">
      <c r="A12" s="34" t="s">
        <v>107</v>
      </c>
      <c r="B12" s="12"/>
      <c r="C12" s="13" t="s">
        <v>67</v>
      </c>
      <c r="D12" s="12" t="s">
        <v>68</v>
      </c>
      <c r="E12" s="35" t="s">
        <v>108</v>
      </c>
      <c r="F12" s="24" t="s">
        <v>54</v>
      </c>
      <c r="G12" s="14"/>
      <c r="H12" s="15"/>
      <c r="I12" s="36" t="s">
        <v>109</v>
      </c>
      <c r="J12" s="24"/>
      <c r="K12" s="25" t="s">
        <v>110</v>
      </c>
      <c r="L12" s="37"/>
      <c r="M12" s="15"/>
      <c r="N12" s="36" t="s">
        <v>109</v>
      </c>
      <c r="O12" s="24"/>
      <c r="P12" s="25" t="s">
        <v>110</v>
      </c>
      <c r="Q12" s="17">
        <v>17500</v>
      </c>
      <c r="R12" s="18">
        <v>43585</v>
      </c>
      <c r="S12" s="38">
        <v>43830</v>
      </c>
      <c r="T12" s="17">
        <v>17500</v>
      </c>
    </row>
    <row r="13" spans="1:20" ht="81" x14ac:dyDescent="0.2">
      <c r="A13" s="34" t="s">
        <v>111</v>
      </c>
      <c r="B13" s="12"/>
      <c r="C13" s="13" t="s">
        <v>67</v>
      </c>
      <c r="D13" s="12" t="s">
        <v>68</v>
      </c>
      <c r="E13" s="35" t="s">
        <v>112</v>
      </c>
      <c r="F13" s="24" t="s">
        <v>54</v>
      </c>
      <c r="G13" s="14"/>
      <c r="H13" s="15"/>
      <c r="I13" s="36" t="s">
        <v>101</v>
      </c>
      <c r="J13" s="24"/>
      <c r="K13" s="25" t="s">
        <v>102</v>
      </c>
      <c r="L13" s="37"/>
      <c r="M13" s="15"/>
      <c r="N13" s="36" t="s">
        <v>101</v>
      </c>
      <c r="O13" s="24"/>
      <c r="P13" s="25" t="s">
        <v>102</v>
      </c>
      <c r="Q13" s="17">
        <v>7000</v>
      </c>
      <c r="R13" s="18">
        <v>43697</v>
      </c>
      <c r="S13" s="38">
        <v>43830</v>
      </c>
      <c r="T13" s="17">
        <v>6900</v>
      </c>
    </row>
    <row r="14" spans="1:20" ht="40.5" x14ac:dyDescent="0.2">
      <c r="A14" s="34" t="s">
        <v>113</v>
      </c>
      <c r="B14" s="12"/>
      <c r="C14" s="13" t="s">
        <v>67</v>
      </c>
      <c r="D14" s="12" t="s">
        <v>68</v>
      </c>
      <c r="E14" s="35" t="s">
        <v>114</v>
      </c>
      <c r="F14" s="24" t="s">
        <v>57</v>
      </c>
      <c r="G14" s="14"/>
      <c r="H14" s="15"/>
      <c r="I14" s="36" t="s">
        <v>115</v>
      </c>
      <c r="J14" s="24"/>
      <c r="K14" s="25" t="s">
        <v>116</v>
      </c>
      <c r="L14" s="37"/>
      <c r="M14" s="15"/>
      <c r="N14" s="36" t="s">
        <v>115</v>
      </c>
      <c r="O14" s="24"/>
      <c r="P14" s="25" t="s">
        <v>117</v>
      </c>
      <c r="Q14" s="17">
        <v>34000</v>
      </c>
      <c r="R14" s="18">
        <v>43700</v>
      </c>
      <c r="S14" s="38">
        <v>44196</v>
      </c>
      <c r="T14" s="17">
        <f>+Q14-4760*0</f>
        <v>34000</v>
      </c>
    </row>
    <row r="15" spans="1:20" ht="27" x14ac:dyDescent="0.2">
      <c r="A15" s="34" t="s">
        <v>118</v>
      </c>
      <c r="B15" s="12"/>
      <c r="C15" s="13" t="s">
        <v>67</v>
      </c>
      <c r="D15" s="12" t="s">
        <v>68</v>
      </c>
      <c r="E15" s="35" t="s">
        <v>119</v>
      </c>
      <c r="F15" s="24" t="s">
        <v>54</v>
      </c>
      <c r="G15" s="14"/>
      <c r="H15" s="15"/>
      <c r="I15" s="36" t="s">
        <v>120</v>
      </c>
      <c r="J15" s="24"/>
      <c r="K15" s="25" t="s">
        <v>121</v>
      </c>
      <c r="L15" s="37"/>
      <c r="M15" s="15"/>
      <c r="N15" s="36" t="s">
        <v>120</v>
      </c>
      <c r="O15" s="24"/>
      <c r="P15" s="25" t="s">
        <v>121</v>
      </c>
      <c r="Q15" s="17">
        <v>3000</v>
      </c>
      <c r="R15" s="18">
        <v>43734</v>
      </c>
      <c r="S15" s="38">
        <v>43764</v>
      </c>
      <c r="T15" s="17">
        <v>2205</v>
      </c>
    </row>
    <row r="16" spans="1:20" ht="67.5" x14ac:dyDescent="0.2">
      <c r="A16" s="34" t="s">
        <v>122</v>
      </c>
      <c r="B16" s="12"/>
      <c r="C16" s="13" t="s">
        <v>67</v>
      </c>
      <c r="D16" s="12" t="s">
        <v>68</v>
      </c>
      <c r="E16" s="35" t="s">
        <v>123</v>
      </c>
      <c r="F16" s="24" t="s">
        <v>57</v>
      </c>
      <c r="G16" s="14"/>
      <c r="H16" s="15"/>
      <c r="I16" s="36" t="s">
        <v>124</v>
      </c>
      <c r="J16" s="24"/>
      <c r="K16" s="25" t="s">
        <v>125</v>
      </c>
      <c r="L16" s="37"/>
      <c r="M16" s="15"/>
      <c r="N16" s="36" t="s">
        <v>124</v>
      </c>
      <c r="O16" s="24"/>
      <c r="P16" s="25" t="s">
        <v>125</v>
      </c>
      <c r="Q16" s="17">
        <v>35000</v>
      </c>
      <c r="R16" s="18">
        <v>43734</v>
      </c>
      <c r="S16" s="38">
        <v>43764</v>
      </c>
      <c r="T16" s="17">
        <v>35000</v>
      </c>
    </row>
    <row r="17" spans="1:20" ht="54" x14ac:dyDescent="0.2">
      <c r="A17" s="34" t="s">
        <v>126</v>
      </c>
      <c r="B17" s="12"/>
      <c r="C17" s="13" t="s">
        <v>67</v>
      </c>
      <c r="D17" s="12" t="s">
        <v>68</v>
      </c>
      <c r="E17" s="35" t="s">
        <v>127</v>
      </c>
      <c r="F17" s="24" t="s">
        <v>54</v>
      </c>
      <c r="G17" s="14"/>
      <c r="H17" s="15"/>
      <c r="I17" s="36" t="s">
        <v>128</v>
      </c>
      <c r="J17" s="24"/>
      <c r="K17" s="25" t="s">
        <v>129</v>
      </c>
      <c r="L17" s="37"/>
      <c r="M17" s="15"/>
      <c r="N17" s="36" t="s">
        <v>128</v>
      </c>
      <c r="O17" s="24"/>
      <c r="P17" s="25" t="s">
        <v>130</v>
      </c>
      <c r="Q17" s="17">
        <v>600</v>
      </c>
      <c r="R17" s="18">
        <v>43735</v>
      </c>
      <c r="S17" s="38">
        <v>43921</v>
      </c>
      <c r="T17" s="17">
        <v>300</v>
      </c>
    </row>
    <row r="18" spans="1:20" ht="54" x14ac:dyDescent="0.2">
      <c r="A18" s="34" t="s">
        <v>131</v>
      </c>
      <c r="B18" s="12"/>
      <c r="C18" s="13" t="s">
        <v>67</v>
      </c>
      <c r="D18" s="12" t="s">
        <v>68</v>
      </c>
      <c r="E18" s="35" t="s">
        <v>132</v>
      </c>
      <c r="F18" s="24" t="s">
        <v>54</v>
      </c>
      <c r="G18" s="14"/>
      <c r="H18" s="15"/>
      <c r="I18" s="36" t="s">
        <v>133</v>
      </c>
      <c r="J18" s="24"/>
      <c r="K18" s="25" t="s">
        <v>134</v>
      </c>
      <c r="L18" s="37"/>
      <c r="M18" s="15"/>
      <c r="N18" s="36" t="s">
        <v>133</v>
      </c>
      <c r="O18" s="24"/>
      <c r="P18" s="25" t="s">
        <v>134</v>
      </c>
      <c r="Q18" s="17">
        <v>18000</v>
      </c>
      <c r="R18" s="18">
        <v>43746</v>
      </c>
      <c r="S18" s="38">
        <v>44043</v>
      </c>
      <c r="T18" s="17">
        <v>13560</v>
      </c>
    </row>
    <row r="19" spans="1:20" ht="42.75" x14ac:dyDescent="0.2">
      <c r="A19" s="34" t="s">
        <v>135</v>
      </c>
      <c r="B19" s="12"/>
      <c r="C19" s="13" t="s">
        <v>67</v>
      </c>
      <c r="D19" s="12" t="s">
        <v>68</v>
      </c>
      <c r="E19" s="35" t="s">
        <v>136</v>
      </c>
      <c r="F19" s="24" t="s">
        <v>57</v>
      </c>
      <c r="G19" s="14"/>
      <c r="H19" s="15"/>
      <c r="I19" s="36" t="s">
        <v>137</v>
      </c>
      <c r="J19" s="24"/>
      <c r="K19" s="25" t="s">
        <v>138</v>
      </c>
      <c r="L19" s="37"/>
      <c r="M19" s="15"/>
      <c r="N19" s="36" t="s">
        <v>137</v>
      </c>
      <c r="O19" s="24"/>
      <c r="P19" s="25" t="s">
        <v>138</v>
      </c>
      <c r="Q19" s="17">
        <v>984</v>
      </c>
      <c r="R19" s="18">
        <v>43752</v>
      </c>
      <c r="S19" s="38">
        <v>43782</v>
      </c>
      <c r="T19" s="17">
        <f>+Q19</f>
        <v>984</v>
      </c>
    </row>
    <row r="20" spans="1:20" ht="28.5" x14ac:dyDescent="0.2">
      <c r="A20" s="34" t="s">
        <v>135</v>
      </c>
      <c r="B20" s="12"/>
      <c r="C20" s="13" t="s">
        <v>67</v>
      </c>
      <c r="D20" s="12" t="s">
        <v>68</v>
      </c>
      <c r="E20" s="35" t="s">
        <v>136</v>
      </c>
      <c r="F20" s="24" t="s">
        <v>57</v>
      </c>
      <c r="G20" s="14"/>
      <c r="H20" s="15"/>
      <c r="I20" s="36" t="s">
        <v>139</v>
      </c>
      <c r="J20" s="24"/>
      <c r="K20" s="25" t="s">
        <v>140</v>
      </c>
      <c r="L20" s="37"/>
      <c r="M20" s="15"/>
      <c r="N20" s="36"/>
      <c r="O20" s="24"/>
      <c r="P20" s="25"/>
      <c r="Q20" s="17"/>
      <c r="R20" s="18"/>
      <c r="S20" s="38"/>
      <c r="T20" s="17"/>
    </row>
    <row r="21" spans="1:20" ht="28.5" x14ac:dyDescent="0.2">
      <c r="A21" s="34" t="s">
        <v>135</v>
      </c>
      <c r="B21" s="12"/>
      <c r="C21" s="13" t="s">
        <v>67</v>
      </c>
      <c r="D21" s="12" t="s">
        <v>68</v>
      </c>
      <c r="E21" s="35" t="s">
        <v>136</v>
      </c>
      <c r="F21" s="24" t="s">
        <v>57</v>
      </c>
      <c r="G21" s="14"/>
      <c r="H21" s="15"/>
      <c r="I21" s="36" t="s">
        <v>141</v>
      </c>
      <c r="J21" s="24"/>
      <c r="K21" s="25" t="s">
        <v>142</v>
      </c>
      <c r="L21" s="37"/>
      <c r="M21" s="15"/>
      <c r="N21" s="36"/>
      <c r="O21" s="24"/>
      <c r="P21" s="25"/>
      <c r="Q21" s="17"/>
      <c r="R21" s="18"/>
      <c r="S21" s="38"/>
      <c r="T21" s="17"/>
    </row>
    <row r="22" spans="1:20" ht="42.75" x14ac:dyDescent="0.2">
      <c r="A22" s="34" t="s">
        <v>143</v>
      </c>
      <c r="B22" s="12"/>
      <c r="C22" s="13" t="s">
        <v>67</v>
      </c>
      <c r="D22" s="12" t="s">
        <v>68</v>
      </c>
      <c r="E22" s="35" t="s">
        <v>144</v>
      </c>
      <c r="F22" s="24" t="s">
        <v>57</v>
      </c>
      <c r="G22" s="14"/>
      <c r="H22" s="15"/>
      <c r="I22" s="36" t="s">
        <v>137</v>
      </c>
      <c r="J22" s="24"/>
      <c r="K22" s="25" t="s">
        <v>138</v>
      </c>
      <c r="L22" s="37"/>
      <c r="M22" s="15"/>
      <c r="N22" s="36" t="s">
        <v>137</v>
      </c>
      <c r="O22" s="24"/>
      <c r="P22" s="25" t="s">
        <v>138</v>
      </c>
      <c r="Q22" s="17">
        <v>1492.4</v>
      </c>
      <c r="R22" s="18">
        <v>43752</v>
      </c>
      <c r="S22" s="38">
        <v>43782</v>
      </c>
      <c r="T22" s="17">
        <f>+Q22</f>
        <v>1492.4</v>
      </c>
    </row>
    <row r="23" spans="1:20" ht="28.5" x14ac:dyDescent="0.2">
      <c r="A23" s="34" t="s">
        <v>143</v>
      </c>
      <c r="B23" s="12"/>
      <c r="C23" s="13" t="s">
        <v>67</v>
      </c>
      <c r="D23" s="12" t="s">
        <v>68</v>
      </c>
      <c r="E23" s="35" t="s">
        <v>144</v>
      </c>
      <c r="F23" s="24" t="s">
        <v>57</v>
      </c>
      <c r="G23" s="14"/>
      <c r="H23" s="15"/>
      <c r="I23" s="36" t="s">
        <v>139</v>
      </c>
      <c r="J23" s="24"/>
      <c r="K23" s="25" t="s">
        <v>140</v>
      </c>
      <c r="L23" s="37"/>
      <c r="M23" s="15"/>
      <c r="N23" s="36"/>
      <c r="O23" s="24"/>
      <c r="P23" s="25"/>
      <c r="Q23" s="17"/>
      <c r="R23" s="18"/>
      <c r="S23" s="38"/>
      <c r="T23" s="17"/>
    </row>
    <row r="24" spans="1:20" ht="28.5" x14ac:dyDescent="0.2">
      <c r="A24" s="34" t="s">
        <v>143</v>
      </c>
      <c r="B24" s="12"/>
      <c r="C24" s="13" t="s">
        <v>67</v>
      </c>
      <c r="D24" s="12" t="s">
        <v>68</v>
      </c>
      <c r="E24" s="35" t="s">
        <v>144</v>
      </c>
      <c r="F24" s="24" t="s">
        <v>57</v>
      </c>
      <c r="G24" s="14"/>
      <c r="H24" s="15"/>
      <c r="I24" s="36" t="s">
        <v>141</v>
      </c>
      <c r="J24" s="24"/>
      <c r="K24" s="25" t="s">
        <v>142</v>
      </c>
      <c r="L24" s="37"/>
      <c r="M24" s="15"/>
      <c r="N24" s="36"/>
      <c r="O24" s="24"/>
      <c r="P24" s="25"/>
      <c r="Q24" s="17"/>
      <c r="R24" s="18"/>
      <c r="S24" s="38"/>
      <c r="T24" s="17"/>
    </row>
    <row r="25" spans="1:20" ht="42.75" x14ac:dyDescent="0.2">
      <c r="A25" s="34" t="s">
        <v>145</v>
      </c>
      <c r="B25" s="12"/>
      <c r="C25" s="13" t="s">
        <v>67</v>
      </c>
      <c r="D25" s="12" t="s">
        <v>68</v>
      </c>
      <c r="E25" s="35" t="s">
        <v>146</v>
      </c>
      <c r="F25" s="24" t="s">
        <v>57</v>
      </c>
      <c r="G25" s="14"/>
      <c r="H25" s="15"/>
      <c r="I25" s="36" t="s">
        <v>137</v>
      </c>
      <c r="J25" s="24"/>
      <c r="K25" s="25" t="s">
        <v>138</v>
      </c>
      <c r="L25" s="37"/>
      <c r="M25" s="15"/>
      <c r="N25" s="36" t="s">
        <v>137</v>
      </c>
      <c r="O25" s="24"/>
      <c r="P25" s="25" t="s">
        <v>138</v>
      </c>
      <c r="Q25" s="17">
        <v>26827.5</v>
      </c>
      <c r="R25" s="18">
        <v>43752</v>
      </c>
      <c r="S25" s="38">
        <v>43782</v>
      </c>
      <c r="T25" s="17">
        <v>26827.5</v>
      </c>
    </row>
    <row r="26" spans="1:20" ht="28.5" x14ac:dyDescent="0.2">
      <c r="A26" s="34" t="s">
        <v>145</v>
      </c>
      <c r="B26" s="12"/>
      <c r="C26" s="13" t="s">
        <v>67</v>
      </c>
      <c r="D26" s="12" t="s">
        <v>68</v>
      </c>
      <c r="E26" s="35" t="s">
        <v>146</v>
      </c>
      <c r="F26" s="24" t="s">
        <v>57</v>
      </c>
      <c r="G26" s="14"/>
      <c r="H26" s="15"/>
      <c r="I26" s="36" t="s">
        <v>139</v>
      </c>
      <c r="J26" s="24"/>
      <c r="K26" s="25" t="s">
        <v>140</v>
      </c>
      <c r="L26" s="37"/>
      <c r="M26" s="15"/>
      <c r="N26" s="36"/>
      <c r="O26" s="24"/>
      <c r="P26" s="25"/>
      <c r="Q26" s="17"/>
      <c r="R26" s="18"/>
      <c r="S26" s="38"/>
      <c r="T26" s="17"/>
    </row>
    <row r="27" spans="1:20" ht="28.5" x14ac:dyDescent="0.2">
      <c r="A27" s="34" t="s">
        <v>145</v>
      </c>
      <c r="B27" s="12"/>
      <c r="C27" s="13" t="s">
        <v>67</v>
      </c>
      <c r="D27" s="12" t="s">
        <v>68</v>
      </c>
      <c r="E27" s="35" t="s">
        <v>146</v>
      </c>
      <c r="F27" s="24" t="s">
        <v>57</v>
      </c>
      <c r="G27" s="14"/>
      <c r="H27" s="15"/>
      <c r="I27" s="36" t="s">
        <v>141</v>
      </c>
      <c r="J27" s="24"/>
      <c r="K27" s="25" t="s">
        <v>142</v>
      </c>
      <c r="L27" s="37"/>
      <c r="M27" s="15"/>
      <c r="N27" s="36"/>
      <c r="O27" s="24"/>
      <c r="P27" s="25"/>
      <c r="Q27" s="17"/>
      <c r="R27" s="18"/>
      <c r="S27" s="38"/>
      <c r="T27" s="17"/>
    </row>
    <row r="28" spans="1:20" ht="42.75" x14ac:dyDescent="0.2">
      <c r="A28" s="34" t="s">
        <v>147</v>
      </c>
      <c r="B28" s="12"/>
      <c r="C28" s="13" t="s">
        <v>67</v>
      </c>
      <c r="D28" s="12" t="s">
        <v>68</v>
      </c>
      <c r="E28" s="35" t="s">
        <v>148</v>
      </c>
      <c r="F28" s="24" t="s">
        <v>57</v>
      </c>
      <c r="G28" s="14"/>
      <c r="H28" s="15"/>
      <c r="I28" s="36" t="s">
        <v>137</v>
      </c>
      <c r="J28" s="24"/>
      <c r="K28" s="25" t="s">
        <v>138</v>
      </c>
      <c r="L28" s="37"/>
      <c r="M28" s="15"/>
      <c r="N28" s="36" t="s">
        <v>137</v>
      </c>
      <c r="O28" s="24"/>
      <c r="P28" s="25" t="s">
        <v>138</v>
      </c>
      <c r="Q28" s="17">
        <v>19330.5</v>
      </c>
      <c r="R28" s="18">
        <v>43752</v>
      </c>
      <c r="S28" s="38">
        <v>43782</v>
      </c>
      <c r="T28" s="17">
        <v>19330.5</v>
      </c>
    </row>
    <row r="29" spans="1:20" ht="28.5" x14ac:dyDescent="0.2">
      <c r="A29" s="34" t="s">
        <v>147</v>
      </c>
      <c r="B29" s="12"/>
      <c r="C29" s="13" t="s">
        <v>67</v>
      </c>
      <c r="D29" s="12" t="s">
        <v>68</v>
      </c>
      <c r="E29" s="35" t="s">
        <v>148</v>
      </c>
      <c r="F29" s="24" t="s">
        <v>57</v>
      </c>
      <c r="G29" s="14"/>
      <c r="H29" s="15"/>
      <c r="I29" s="36" t="s">
        <v>139</v>
      </c>
      <c r="J29" s="24"/>
      <c r="K29" s="25" t="s">
        <v>140</v>
      </c>
      <c r="L29" s="37"/>
      <c r="M29" s="15"/>
      <c r="N29" s="36"/>
      <c r="O29" s="24"/>
      <c r="P29" s="25"/>
      <c r="Q29" s="17"/>
      <c r="R29" s="18"/>
      <c r="S29" s="38"/>
      <c r="T29" s="17"/>
    </row>
    <row r="30" spans="1:20" ht="28.5" x14ac:dyDescent="0.2">
      <c r="A30" s="34" t="s">
        <v>147</v>
      </c>
      <c r="B30" s="12"/>
      <c r="C30" s="13" t="s">
        <v>67</v>
      </c>
      <c r="D30" s="12" t="s">
        <v>68</v>
      </c>
      <c r="E30" s="35" t="s">
        <v>148</v>
      </c>
      <c r="F30" s="24" t="s">
        <v>57</v>
      </c>
      <c r="G30" s="14"/>
      <c r="H30" s="15"/>
      <c r="I30" s="36" t="s">
        <v>141</v>
      </c>
      <c r="J30" s="24"/>
      <c r="K30" s="25" t="s">
        <v>142</v>
      </c>
      <c r="L30" s="37"/>
      <c r="M30" s="15"/>
      <c r="N30" s="36"/>
      <c r="O30" s="24"/>
      <c r="P30" s="25"/>
      <c r="Q30" s="17"/>
      <c r="R30" s="18"/>
      <c r="S30" s="38"/>
      <c r="T30" s="17"/>
    </row>
    <row r="31" spans="1:20" ht="42.75" x14ac:dyDescent="0.2">
      <c r="A31" s="34" t="s">
        <v>149</v>
      </c>
      <c r="B31" s="12"/>
      <c r="C31" s="13" t="s">
        <v>67</v>
      </c>
      <c r="D31" s="12" t="s">
        <v>68</v>
      </c>
      <c r="E31" s="35" t="s">
        <v>150</v>
      </c>
      <c r="F31" s="24" t="s">
        <v>57</v>
      </c>
      <c r="G31" s="14"/>
      <c r="H31" s="15"/>
      <c r="I31" s="36" t="s">
        <v>137</v>
      </c>
      <c r="J31" s="24"/>
      <c r="K31" s="25" t="s">
        <v>138</v>
      </c>
      <c r="L31" s="37"/>
      <c r="M31" s="15"/>
      <c r="N31" s="36" t="s">
        <v>137</v>
      </c>
      <c r="O31" s="24"/>
      <c r="P31" s="25" t="s">
        <v>138</v>
      </c>
      <c r="Q31" s="17">
        <v>1328.4</v>
      </c>
      <c r="R31" s="18">
        <v>43752</v>
      </c>
      <c r="S31" s="38">
        <v>43782</v>
      </c>
      <c r="T31" s="17">
        <v>1328.4</v>
      </c>
    </row>
    <row r="32" spans="1:20" ht="28.5" x14ac:dyDescent="0.2">
      <c r="A32" s="34" t="s">
        <v>149</v>
      </c>
      <c r="B32" s="12"/>
      <c r="C32" s="13" t="s">
        <v>67</v>
      </c>
      <c r="D32" s="12" t="s">
        <v>68</v>
      </c>
      <c r="E32" s="35" t="s">
        <v>150</v>
      </c>
      <c r="F32" s="24" t="s">
        <v>57</v>
      </c>
      <c r="G32" s="14"/>
      <c r="H32" s="15"/>
      <c r="I32" s="36" t="s">
        <v>139</v>
      </c>
      <c r="J32" s="24"/>
      <c r="K32" s="25" t="s">
        <v>140</v>
      </c>
      <c r="L32" s="37"/>
      <c r="M32" s="15"/>
      <c r="N32" s="36"/>
      <c r="O32" s="24"/>
      <c r="P32" s="25"/>
      <c r="Q32" s="17"/>
      <c r="R32" s="18"/>
      <c r="S32" s="38"/>
      <c r="T32" s="17"/>
    </row>
    <row r="33" spans="1:20" ht="28.5" x14ac:dyDescent="0.2">
      <c r="A33" s="34" t="s">
        <v>149</v>
      </c>
      <c r="B33" s="12"/>
      <c r="C33" s="13" t="s">
        <v>67</v>
      </c>
      <c r="D33" s="12" t="s">
        <v>68</v>
      </c>
      <c r="E33" s="35" t="s">
        <v>150</v>
      </c>
      <c r="F33" s="24" t="s">
        <v>57</v>
      </c>
      <c r="G33" s="14"/>
      <c r="H33" s="15"/>
      <c r="I33" s="36" t="s">
        <v>141</v>
      </c>
      <c r="J33" s="24"/>
      <c r="K33" s="25" t="s">
        <v>142</v>
      </c>
      <c r="L33" s="37"/>
      <c r="M33" s="15"/>
      <c r="N33" s="36"/>
      <c r="O33" s="24"/>
      <c r="P33" s="25"/>
      <c r="Q33" s="17"/>
      <c r="R33" s="18"/>
      <c r="S33" s="38"/>
      <c r="T33" s="17"/>
    </row>
    <row r="34" spans="1:20" ht="42.75" x14ac:dyDescent="0.2">
      <c r="A34" s="34" t="s">
        <v>151</v>
      </c>
      <c r="B34" s="12"/>
      <c r="C34" s="13" t="s">
        <v>67</v>
      </c>
      <c r="D34" s="12" t="s">
        <v>68</v>
      </c>
      <c r="E34" s="35" t="s">
        <v>152</v>
      </c>
      <c r="F34" s="24" t="s">
        <v>57</v>
      </c>
      <c r="G34" s="14"/>
      <c r="H34" s="15"/>
      <c r="I34" s="36" t="s">
        <v>137</v>
      </c>
      <c r="J34" s="24"/>
      <c r="K34" s="25" t="s">
        <v>138</v>
      </c>
      <c r="L34" s="37"/>
      <c r="M34" s="15"/>
      <c r="N34" s="36" t="s">
        <v>137</v>
      </c>
      <c r="O34" s="24"/>
      <c r="P34" s="25" t="s">
        <v>138</v>
      </c>
      <c r="Q34" s="17">
        <v>800</v>
      </c>
      <c r="R34" s="18">
        <v>43752</v>
      </c>
      <c r="S34" s="38">
        <v>43782</v>
      </c>
      <c r="T34" s="17">
        <v>799.8</v>
      </c>
    </row>
    <row r="35" spans="1:20" ht="28.5" x14ac:dyDescent="0.2">
      <c r="A35" s="34" t="s">
        <v>151</v>
      </c>
      <c r="B35" s="12"/>
      <c r="C35" s="13" t="s">
        <v>67</v>
      </c>
      <c r="D35" s="12" t="s">
        <v>68</v>
      </c>
      <c r="E35" s="35" t="s">
        <v>152</v>
      </c>
      <c r="F35" s="24" t="s">
        <v>57</v>
      </c>
      <c r="G35" s="14"/>
      <c r="H35" s="15"/>
      <c r="I35" s="36" t="s">
        <v>139</v>
      </c>
      <c r="J35" s="24"/>
      <c r="K35" s="25" t="s">
        <v>140</v>
      </c>
      <c r="L35" s="37"/>
      <c r="M35" s="15"/>
      <c r="N35" s="36"/>
      <c r="O35" s="24"/>
      <c r="P35" s="25"/>
      <c r="Q35" s="17"/>
      <c r="R35" s="18"/>
      <c r="S35" s="38"/>
      <c r="T35" s="17"/>
    </row>
    <row r="36" spans="1:20" ht="28.5" x14ac:dyDescent="0.2">
      <c r="A36" s="34" t="s">
        <v>151</v>
      </c>
      <c r="B36" s="12"/>
      <c r="C36" s="13" t="s">
        <v>67</v>
      </c>
      <c r="D36" s="12" t="s">
        <v>68</v>
      </c>
      <c r="E36" s="35" t="s">
        <v>152</v>
      </c>
      <c r="F36" s="24" t="s">
        <v>57</v>
      </c>
      <c r="G36" s="14"/>
      <c r="H36" s="15"/>
      <c r="I36" s="36" t="s">
        <v>141</v>
      </c>
      <c r="J36" s="24"/>
      <c r="K36" s="25" t="s">
        <v>142</v>
      </c>
      <c r="L36" s="37"/>
      <c r="M36" s="15"/>
      <c r="N36" s="36"/>
      <c r="O36" s="24"/>
      <c r="P36" s="25"/>
      <c r="Q36" s="17"/>
      <c r="R36" s="18"/>
      <c r="S36" s="38"/>
      <c r="T36" s="17"/>
    </row>
    <row r="37" spans="1:20" ht="42.75" x14ac:dyDescent="0.2">
      <c r="A37" s="34" t="s">
        <v>153</v>
      </c>
      <c r="B37" s="12"/>
      <c r="C37" s="13" t="s">
        <v>67</v>
      </c>
      <c r="D37" s="12" t="s">
        <v>68</v>
      </c>
      <c r="E37" s="35" t="s">
        <v>154</v>
      </c>
      <c r="F37" s="24" t="s">
        <v>57</v>
      </c>
      <c r="G37" s="14"/>
      <c r="H37" s="15"/>
      <c r="I37" s="36" t="s">
        <v>137</v>
      </c>
      <c r="J37" s="24"/>
      <c r="K37" s="25" t="s">
        <v>138</v>
      </c>
      <c r="L37" s="37"/>
      <c r="M37" s="15"/>
      <c r="N37" s="36" t="s">
        <v>137</v>
      </c>
      <c r="O37" s="24"/>
      <c r="P37" s="25" t="s">
        <v>138</v>
      </c>
      <c r="Q37" s="17">
        <v>700</v>
      </c>
      <c r="R37" s="18">
        <v>43752</v>
      </c>
      <c r="S37" s="38">
        <v>43782</v>
      </c>
      <c r="T37" s="17">
        <v>662.2</v>
      </c>
    </row>
    <row r="38" spans="1:20" ht="28.5" x14ac:dyDescent="0.2">
      <c r="A38" s="34" t="s">
        <v>153</v>
      </c>
      <c r="B38" s="12"/>
      <c r="C38" s="13" t="s">
        <v>67</v>
      </c>
      <c r="D38" s="12" t="s">
        <v>68</v>
      </c>
      <c r="E38" s="35" t="s">
        <v>154</v>
      </c>
      <c r="F38" s="24" t="s">
        <v>57</v>
      </c>
      <c r="G38" s="14"/>
      <c r="H38" s="15"/>
      <c r="I38" s="36" t="s">
        <v>139</v>
      </c>
      <c r="J38" s="24"/>
      <c r="K38" s="25" t="s">
        <v>140</v>
      </c>
      <c r="L38" s="37"/>
      <c r="M38" s="15"/>
      <c r="N38" s="36"/>
      <c r="O38" s="24"/>
      <c r="P38" s="25"/>
      <c r="Q38" s="17"/>
      <c r="R38" s="18"/>
      <c r="S38" s="38"/>
      <c r="T38" s="17"/>
    </row>
    <row r="39" spans="1:20" ht="28.5" x14ac:dyDescent="0.2">
      <c r="A39" s="34" t="s">
        <v>153</v>
      </c>
      <c r="B39" s="12"/>
      <c r="C39" s="13" t="s">
        <v>67</v>
      </c>
      <c r="D39" s="12" t="s">
        <v>68</v>
      </c>
      <c r="E39" s="35" t="s">
        <v>154</v>
      </c>
      <c r="F39" s="24" t="s">
        <v>57</v>
      </c>
      <c r="G39" s="14"/>
      <c r="H39" s="15"/>
      <c r="I39" s="36" t="s">
        <v>141</v>
      </c>
      <c r="J39" s="24"/>
      <c r="K39" s="25" t="s">
        <v>142</v>
      </c>
      <c r="L39" s="37"/>
      <c r="M39" s="15"/>
      <c r="N39" s="36"/>
      <c r="O39" s="24"/>
      <c r="P39" s="25"/>
      <c r="Q39" s="17"/>
      <c r="R39" s="18"/>
      <c r="S39" s="38"/>
      <c r="T39" s="17"/>
    </row>
    <row r="40" spans="1:20" ht="42.75" x14ac:dyDescent="0.2">
      <c r="A40" s="34" t="s">
        <v>155</v>
      </c>
      <c r="B40" s="12"/>
      <c r="C40" s="13" t="s">
        <v>67</v>
      </c>
      <c r="D40" s="12" t="s">
        <v>68</v>
      </c>
      <c r="E40" s="35" t="s">
        <v>156</v>
      </c>
      <c r="F40" s="24" t="s">
        <v>57</v>
      </c>
      <c r="G40" s="14"/>
      <c r="H40" s="15"/>
      <c r="I40" s="36" t="s">
        <v>137</v>
      </c>
      <c r="J40" s="24"/>
      <c r="K40" s="25" t="s">
        <v>138</v>
      </c>
      <c r="L40" s="37"/>
      <c r="M40" s="15"/>
      <c r="N40" s="36" t="s">
        <v>137</v>
      </c>
      <c r="O40" s="24"/>
      <c r="P40" s="25" t="s">
        <v>138</v>
      </c>
      <c r="Q40" s="17">
        <v>1205.4000000000001</v>
      </c>
      <c r="R40" s="18">
        <v>43752</v>
      </c>
      <c r="S40" s="38">
        <v>43782</v>
      </c>
      <c r="T40" s="17">
        <v>1205.4000000000001</v>
      </c>
    </row>
    <row r="41" spans="1:20" ht="28.5" x14ac:dyDescent="0.2">
      <c r="A41" s="34" t="s">
        <v>155</v>
      </c>
      <c r="B41" s="12"/>
      <c r="C41" s="13" t="s">
        <v>67</v>
      </c>
      <c r="D41" s="12" t="s">
        <v>68</v>
      </c>
      <c r="E41" s="35" t="s">
        <v>156</v>
      </c>
      <c r="F41" s="24" t="s">
        <v>57</v>
      </c>
      <c r="G41" s="14"/>
      <c r="H41" s="15"/>
      <c r="I41" s="36" t="s">
        <v>139</v>
      </c>
      <c r="J41" s="24"/>
      <c r="K41" s="25" t="s">
        <v>140</v>
      </c>
      <c r="L41" s="37"/>
      <c r="M41" s="15"/>
      <c r="N41" s="36"/>
      <c r="O41" s="24"/>
      <c r="P41" s="25"/>
      <c r="Q41" s="17"/>
      <c r="R41" s="18"/>
      <c r="S41" s="38"/>
      <c r="T41" s="17"/>
    </row>
    <row r="42" spans="1:20" ht="28.5" x14ac:dyDescent="0.2">
      <c r="A42" s="34" t="s">
        <v>155</v>
      </c>
      <c r="B42" s="12"/>
      <c r="C42" s="13" t="s">
        <v>67</v>
      </c>
      <c r="D42" s="12" t="s">
        <v>68</v>
      </c>
      <c r="E42" s="35" t="s">
        <v>156</v>
      </c>
      <c r="F42" s="24" t="s">
        <v>57</v>
      </c>
      <c r="G42" s="14"/>
      <c r="H42" s="15"/>
      <c r="I42" s="36" t="s">
        <v>141</v>
      </c>
      <c r="J42" s="24"/>
      <c r="K42" s="25" t="s">
        <v>142</v>
      </c>
      <c r="L42" s="37"/>
      <c r="M42" s="15"/>
      <c r="N42" s="36"/>
      <c r="O42" s="24"/>
      <c r="P42" s="25"/>
      <c r="Q42" s="17"/>
      <c r="R42" s="18"/>
      <c r="S42" s="38"/>
      <c r="T42" s="17"/>
    </row>
    <row r="43" spans="1:20" ht="42.75" x14ac:dyDescent="0.2">
      <c r="A43" s="34" t="s">
        <v>157</v>
      </c>
      <c r="B43" s="12"/>
      <c r="C43" s="13" t="s">
        <v>67</v>
      </c>
      <c r="D43" s="12" t="s">
        <v>68</v>
      </c>
      <c r="E43" s="35" t="s">
        <v>158</v>
      </c>
      <c r="F43" s="24" t="s">
        <v>57</v>
      </c>
      <c r="G43" s="14"/>
      <c r="H43" s="15"/>
      <c r="I43" s="36" t="s">
        <v>137</v>
      </c>
      <c r="J43" s="24"/>
      <c r="K43" s="25" t="s">
        <v>138</v>
      </c>
      <c r="L43" s="37"/>
      <c r="M43" s="15"/>
      <c r="N43" s="36" t="s">
        <v>137</v>
      </c>
      <c r="O43" s="24"/>
      <c r="P43" s="25" t="s">
        <v>138</v>
      </c>
      <c r="Q43" s="17">
        <v>250</v>
      </c>
      <c r="R43" s="18">
        <v>43752</v>
      </c>
      <c r="S43" s="38">
        <v>43782</v>
      </c>
      <c r="T43" s="17">
        <v>242.5</v>
      </c>
    </row>
    <row r="44" spans="1:20" ht="28.5" x14ac:dyDescent="0.2">
      <c r="A44" s="34" t="s">
        <v>157</v>
      </c>
      <c r="B44" s="12"/>
      <c r="C44" s="13" t="s">
        <v>67</v>
      </c>
      <c r="D44" s="12" t="s">
        <v>68</v>
      </c>
      <c r="E44" s="35" t="s">
        <v>158</v>
      </c>
      <c r="F44" s="24" t="s">
        <v>57</v>
      </c>
      <c r="G44" s="14"/>
      <c r="H44" s="15"/>
      <c r="I44" s="36" t="s">
        <v>139</v>
      </c>
      <c r="J44" s="24"/>
      <c r="K44" s="25" t="s">
        <v>140</v>
      </c>
      <c r="L44" s="37"/>
      <c r="M44" s="15"/>
      <c r="N44" s="36"/>
      <c r="O44" s="24"/>
      <c r="P44" s="25"/>
      <c r="Q44" s="17"/>
      <c r="R44" s="18"/>
      <c r="S44" s="38"/>
      <c r="T44" s="17"/>
    </row>
    <row r="45" spans="1:20" ht="28.5" x14ac:dyDescent="0.2">
      <c r="A45" s="34" t="s">
        <v>157</v>
      </c>
      <c r="B45" s="12"/>
      <c r="C45" s="13" t="s">
        <v>67</v>
      </c>
      <c r="D45" s="12" t="s">
        <v>68</v>
      </c>
      <c r="E45" s="35" t="s">
        <v>158</v>
      </c>
      <c r="F45" s="24" t="s">
        <v>57</v>
      </c>
      <c r="G45" s="14"/>
      <c r="H45" s="15"/>
      <c r="I45" s="36" t="s">
        <v>141</v>
      </c>
      <c r="J45" s="24"/>
      <c r="K45" s="25" t="s">
        <v>142</v>
      </c>
      <c r="L45" s="37"/>
      <c r="M45" s="15"/>
      <c r="N45" s="36"/>
      <c r="O45" s="24"/>
      <c r="P45" s="25"/>
      <c r="Q45" s="17"/>
      <c r="R45" s="18"/>
      <c r="S45" s="38"/>
      <c r="T45" s="17"/>
    </row>
    <row r="46" spans="1:20" ht="42.75" x14ac:dyDescent="0.2">
      <c r="A46" s="34" t="s">
        <v>159</v>
      </c>
      <c r="B46" s="12"/>
      <c r="C46" s="13" t="s">
        <v>67</v>
      </c>
      <c r="D46" s="12" t="s">
        <v>68</v>
      </c>
      <c r="E46" s="35" t="s">
        <v>160</v>
      </c>
      <c r="F46" s="24" t="s">
        <v>57</v>
      </c>
      <c r="G46" s="14"/>
      <c r="H46" s="15"/>
      <c r="I46" s="36" t="s">
        <v>137</v>
      </c>
      <c r="J46" s="24"/>
      <c r="K46" s="25" t="s">
        <v>138</v>
      </c>
      <c r="L46" s="37"/>
      <c r="M46" s="15"/>
      <c r="N46" s="36" t="s">
        <v>137</v>
      </c>
      <c r="O46" s="24"/>
      <c r="P46" s="25" t="s">
        <v>138</v>
      </c>
      <c r="Q46" s="17">
        <v>550.4</v>
      </c>
      <c r="R46" s="18">
        <v>43752</v>
      </c>
      <c r="S46" s="38">
        <v>43782</v>
      </c>
      <c r="T46" s="17">
        <v>550.4</v>
      </c>
    </row>
    <row r="47" spans="1:20" ht="28.5" x14ac:dyDescent="0.2">
      <c r="A47" s="34" t="s">
        <v>159</v>
      </c>
      <c r="B47" s="12"/>
      <c r="C47" s="13" t="s">
        <v>67</v>
      </c>
      <c r="D47" s="12" t="s">
        <v>68</v>
      </c>
      <c r="E47" s="35" t="s">
        <v>160</v>
      </c>
      <c r="F47" s="24" t="s">
        <v>57</v>
      </c>
      <c r="G47" s="14"/>
      <c r="H47" s="15"/>
      <c r="I47" s="36" t="s">
        <v>139</v>
      </c>
      <c r="J47" s="24"/>
      <c r="K47" s="25" t="s">
        <v>140</v>
      </c>
      <c r="L47" s="37"/>
      <c r="M47" s="15"/>
      <c r="N47" s="36"/>
      <c r="O47" s="24"/>
      <c r="P47" s="25"/>
      <c r="Q47" s="17"/>
      <c r="R47" s="18"/>
      <c r="S47" s="38"/>
      <c r="T47" s="17"/>
    </row>
    <row r="48" spans="1:20" ht="28.5" x14ac:dyDescent="0.2">
      <c r="A48" s="34" t="s">
        <v>159</v>
      </c>
      <c r="B48" s="12"/>
      <c r="C48" s="13" t="s">
        <v>67</v>
      </c>
      <c r="D48" s="12" t="s">
        <v>68</v>
      </c>
      <c r="E48" s="35" t="s">
        <v>160</v>
      </c>
      <c r="F48" s="24" t="s">
        <v>57</v>
      </c>
      <c r="G48" s="14"/>
      <c r="H48" s="15"/>
      <c r="I48" s="36" t="s">
        <v>141</v>
      </c>
      <c r="J48" s="24"/>
      <c r="K48" s="25" t="s">
        <v>142</v>
      </c>
      <c r="L48" s="37"/>
      <c r="M48" s="15"/>
      <c r="N48" s="36"/>
      <c r="O48" s="24"/>
      <c r="P48" s="25"/>
      <c r="Q48" s="17"/>
      <c r="R48" s="18"/>
      <c r="S48" s="38"/>
      <c r="T48" s="17"/>
    </row>
    <row r="49" spans="1:20" ht="42.75" x14ac:dyDescent="0.2">
      <c r="A49" s="34" t="s">
        <v>161</v>
      </c>
      <c r="B49" s="12"/>
      <c r="C49" s="13" t="s">
        <v>67</v>
      </c>
      <c r="D49" s="12" t="s">
        <v>68</v>
      </c>
      <c r="E49" s="35" t="s">
        <v>162</v>
      </c>
      <c r="F49" s="24" t="s">
        <v>57</v>
      </c>
      <c r="G49" s="14"/>
      <c r="H49" s="15"/>
      <c r="I49" s="36" t="s">
        <v>137</v>
      </c>
      <c r="J49" s="24"/>
      <c r="K49" s="25" t="s">
        <v>138</v>
      </c>
      <c r="L49" s="37"/>
      <c r="M49" s="15"/>
      <c r="N49" s="36" t="s">
        <v>137</v>
      </c>
      <c r="O49" s="24"/>
      <c r="P49" s="25" t="s">
        <v>138</v>
      </c>
      <c r="Q49" s="17">
        <v>3850</v>
      </c>
      <c r="R49" s="18">
        <v>43752</v>
      </c>
      <c r="S49" s="38">
        <v>43782</v>
      </c>
      <c r="T49" s="17">
        <v>3836.7</v>
      </c>
    </row>
    <row r="50" spans="1:20" ht="28.5" x14ac:dyDescent="0.2">
      <c r="A50" s="34" t="s">
        <v>161</v>
      </c>
      <c r="B50" s="12"/>
      <c r="C50" s="13" t="s">
        <v>67</v>
      </c>
      <c r="D50" s="12" t="s">
        <v>68</v>
      </c>
      <c r="E50" s="35" t="s">
        <v>162</v>
      </c>
      <c r="F50" s="24" t="s">
        <v>57</v>
      </c>
      <c r="G50" s="14"/>
      <c r="H50" s="15"/>
      <c r="I50" s="36" t="s">
        <v>139</v>
      </c>
      <c r="J50" s="24"/>
      <c r="K50" s="25" t="s">
        <v>140</v>
      </c>
      <c r="L50" s="37"/>
      <c r="M50" s="15"/>
      <c r="N50" s="36"/>
      <c r="O50" s="24"/>
      <c r="P50" s="25"/>
      <c r="Q50" s="17"/>
      <c r="R50" s="18"/>
      <c r="S50" s="38"/>
      <c r="T50" s="17"/>
    </row>
    <row r="51" spans="1:20" ht="28.5" x14ac:dyDescent="0.2">
      <c r="A51" s="34" t="s">
        <v>161</v>
      </c>
      <c r="B51" s="12"/>
      <c r="C51" s="13" t="s">
        <v>67</v>
      </c>
      <c r="D51" s="12" t="s">
        <v>68</v>
      </c>
      <c r="E51" s="35" t="s">
        <v>162</v>
      </c>
      <c r="F51" s="24" t="s">
        <v>57</v>
      </c>
      <c r="G51" s="14"/>
      <c r="H51" s="15"/>
      <c r="I51" s="36" t="s">
        <v>141</v>
      </c>
      <c r="J51" s="24"/>
      <c r="K51" s="25" t="s">
        <v>142</v>
      </c>
      <c r="L51" s="37"/>
      <c r="M51" s="15"/>
      <c r="N51" s="36"/>
      <c r="O51" s="24"/>
      <c r="P51" s="25"/>
      <c r="Q51" s="17"/>
      <c r="R51" s="18"/>
      <c r="S51" s="38"/>
      <c r="T51" s="17"/>
    </row>
    <row r="52" spans="1:20" ht="42.75" x14ac:dyDescent="0.2">
      <c r="A52" s="34" t="s">
        <v>163</v>
      </c>
      <c r="B52" s="12"/>
      <c r="C52" s="13" t="s">
        <v>67</v>
      </c>
      <c r="D52" s="12" t="s">
        <v>68</v>
      </c>
      <c r="E52" s="35" t="s">
        <v>164</v>
      </c>
      <c r="F52" s="24" t="s">
        <v>57</v>
      </c>
      <c r="G52" s="14"/>
      <c r="H52" s="15"/>
      <c r="I52" s="36" t="s">
        <v>137</v>
      </c>
      <c r="J52" s="24"/>
      <c r="K52" s="25" t="s">
        <v>138</v>
      </c>
      <c r="L52" s="37"/>
      <c r="M52" s="15"/>
      <c r="N52" s="36" t="s">
        <v>137</v>
      </c>
      <c r="O52" s="24"/>
      <c r="P52" s="25" t="s">
        <v>138</v>
      </c>
      <c r="Q52" s="17">
        <v>270</v>
      </c>
      <c r="R52" s="18">
        <v>43752</v>
      </c>
      <c r="S52" s="38">
        <v>43782</v>
      </c>
      <c r="T52" s="17">
        <v>261.89999999999998</v>
      </c>
    </row>
    <row r="53" spans="1:20" ht="28.5" x14ac:dyDescent="0.2">
      <c r="A53" s="34" t="s">
        <v>163</v>
      </c>
      <c r="B53" s="12"/>
      <c r="C53" s="13" t="s">
        <v>67</v>
      </c>
      <c r="D53" s="12" t="s">
        <v>68</v>
      </c>
      <c r="E53" s="35" t="s">
        <v>164</v>
      </c>
      <c r="F53" s="24" t="s">
        <v>57</v>
      </c>
      <c r="G53" s="14"/>
      <c r="H53" s="15"/>
      <c r="I53" s="36" t="s">
        <v>139</v>
      </c>
      <c r="J53" s="24"/>
      <c r="K53" s="25" t="s">
        <v>140</v>
      </c>
      <c r="L53" s="37"/>
      <c r="M53" s="15"/>
      <c r="N53" s="36"/>
      <c r="O53" s="24"/>
      <c r="P53" s="25"/>
      <c r="Q53" s="17"/>
      <c r="R53" s="18"/>
      <c r="S53" s="38"/>
      <c r="T53" s="17"/>
    </row>
    <row r="54" spans="1:20" ht="28.5" x14ac:dyDescent="0.2">
      <c r="A54" s="34" t="s">
        <v>163</v>
      </c>
      <c r="B54" s="12"/>
      <c r="C54" s="13" t="s">
        <v>67</v>
      </c>
      <c r="D54" s="12" t="s">
        <v>68</v>
      </c>
      <c r="E54" s="35" t="s">
        <v>164</v>
      </c>
      <c r="F54" s="24" t="s">
        <v>57</v>
      </c>
      <c r="G54" s="14"/>
      <c r="H54" s="15"/>
      <c r="I54" s="36" t="s">
        <v>141</v>
      </c>
      <c r="J54" s="24"/>
      <c r="K54" s="25" t="s">
        <v>142</v>
      </c>
      <c r="L54" s="37"/>
      <c r="M54" s="15"/>
      <c r="N54" s="36"/>
      <c r="O54" s="24"/>
      <c r="P54" s="25"/>
      <c r="Q54" s="17"/>
      <c r="R54" s="18"/>
      <c r="S54" s="38"/>
      <c r="T54" s="17"/>
    </row>
    <row r="55" spans="1:20" ht="42.75" x14ac:dyDescent="0.2">
      <c r="A55" s="34" t="s">
        <v>165</v>
      </c>
      <c r="B55" s="12"/>
      <c r="C55" s="13" t="s">
        <v>67</v>
      </c>
      <c r="D55" s="12" t="s">
        <v>68</v>
      </c>
      <c r="E55" s="35" t="s">
        <v>166</v>
      </c>
      <c r="F55" s="24" t="s">
        <v>57</v>
      </c>
      <c r="G55" s="14"/>
      <c r="H55" s="15"/>
      <c r="I55" s="36" t="s">
        <v>137</v>
      </c>
      <c r="J55" s="24"/>
      <c r="K55" s="25" t="s">
        <v>138</v>
      </c>
      <c r="L55" s="37"/>
      <c r="M55" s="15"/>
      <c r="N55" s="36" t="s">
        <v>137</v>
      </c>
      <c r="O55" s="24"/>
      <c r="P55" s="25" t="s">
        <v>138</v>
      </c>
      <c r="Q55" s="17">
        <v>360</v>
      </c>
      <c r="R55" s="18">
        <v>43752</v>
      </c>
      <c r="S55" s="38">
        <v>43782</v>
      </c>
      <c r="T55" s="17">
        <v>358.9</v>
      </c>
    </row>
    <row r="56" spans="1:20" ht="28.5" x14ac:dyDescent="0.2">
      <c r="A56" s="34" t="s">
        <v>165</v>
      </c>
      <c r="B56" s="12"/>
      <c r="C56" s="13" t="s">
        <v>67</v>
      </c>
      <c r="D56" s="12" t="s">
        <v>68</v>
      </c>
      <c r="E56" s="35" t="s">
        <v>166</v>
      </c>
      <c r="F56" s="24" t="s">
        <v>57</v>
      </c>
      <c r="G56" s="14"/>
      <c r="H56" s="15"/>
      <c r="I56" s="36" t="s">
        <v>139</v>
      </c>
      <c r="J56" s="24"/>
      <c r="K56" s="25" t="s">
        <v>140</v>
      </c>
      <c r="L56" s="37"/>
      <c r="M56" s="15"/>
      <c r="N56" s="36"/>
      <c r="O56" s="24"/>
      <c r="P56" s="25"/>
      <c r="Q56" s="17"/>
      <c r="R56" s="18"/>
      <c r="S56" s="38"/>
      <c r="T56" s="17"/>
    </row>
    <row r="57" spans="1:20" ht="28.5" x14ac:dyDescent="0.2">
      <c r="A57" s="34" t="s">
        <v>165</v>
      </c>
      <c r="B57" s="12"/>
      <c r="C57" s="13" t="s">
        <v>67</v>
      </c>
      <c r="D57" s="12" t="s">
        <v>68</v>
      </c>
      <c r="E57" s="35" t="s">
        <v>166</v>
      </c>
      <c r="F57" s="24" t="s">
        <v>57</v>
      </c>
      <c r="G57" s="14"/>
      <c r="H57" s="15"/>
      <c r="I57" s="36" t="s">
        <v>141</v>
      </c>
      <c r="J57" s="24"/>
      <c r="K57" s="25" t="s">
        <v>142</v>
      </c>
      <c r="L57" s="37"/>
      <c r="M57" s="15"/>
      <c r="N57" s="36"/>
      <c r="O57" s="24"/>
      <c r="P57" s="25"/>
      <c r="Q57" s="17"/>
      <c r="R57" s="18"/>
      <c r="S57" s="38"/>
      <c r="T57" s="17"/>
    </row>
    <row r="58" spans="1:20" ht="28.5" x14ac:dyDescent="0.2">
      <c r="A58" s="34" t="s">
        <v>167</v>
      </c>
      <c r="B58" s="12"/>
      <c r="C58" s="13" t="s">
        <v>67</v>
      </c>
      <c r="D58" s="12" t="s">
        <v>68</v>
      </c>
      <c r="E58" s="35" t="s">
        <v>168</v>
      </c>
      <c r="F58" s="24" t="s">
        <v>54</v>
      </c>
      <c r="G58" s="14"/>
      <c r="H58" s="15"/>
      <c r="I58" s="36" t="s">
        <v>115</v>
      </c>
      <c r="J58" s="24"/>
      <c r="K58" s="25" t="s">
        <v>116</v>
      </c>
      <c r="L58" s="37"/>
      <c r="M58" s="15"/>
      <c r="N58" s="36" t="s">
        <v>115</v>
      </c>
      <c r="O58" s="24"/>
      <c r="P58" s="25" t="s">
        <v>117</v>
      </c>
      <c r="Q58" s="17">
        <v>26010</v>
      </c>
      <c r="R58" s="18">
        <v>43761</v>
      </c>
      <c r="S58" s="38">
        <v>43830</v>
      </c>
      <c r="T58" s="17">
        <v>25365.5</v>
      </c>
    </row>
    <row r="59" spans="1:20" ht="94.5" x14ac:dyDescent="0.2">
      <c r="A59" s="34" t="s">
        <v>169</v>
      </c>
      <c r="B59" s="12"/>
      <c r="C59" s="13" t="s">
        <v>67</v>
      </c>
      <c r="D59" s="12" t="s">
        <v>68</v>
      </c>
      <c r="E59" s="35" t="s">
        <v>170</v>
      </c>
      <c r="F59" s="24" t="s">
        <v>54</v>
      </c>
      <c r="G59" s="14"/>
      <c r="H59" s="15"/>
      <c r="I59" s="36" t="s">
        <v>171</v>
      </c>
      <c r="J59" s="24"/>
      <c r="K59" s="25" t="s">
        <v>172</v>
      </c>
      <c r="L59" s="37"/>
      <c r="M59" s="15"/>
      <c r="N59" s="36" t="s">
        <v>171</v>
      </c>
      <c r="O59" s="24"/>
      <c r="P59" s="25" t="s">
        <v>172</v>
      </c>
      <c r="Q59" s="17">
        <v>8044.6</v>
      </c>
      <c r="R59" s="18">
        <v>43767</v>
      </c>
      <c r="S59" s="38">
        <v>43782</v>
      </c>
      <c r="T59" s="17">
        <v>8044.6</v>
      </c>
    </row>
    <row r="60" spans="1:20" ht="42.75" x14ac:dyDescent="0.2">
      <c r="A60" s="34" t="s">
        <v>173</v>
      </c>
      <c r="B60" s="12"/>
      <c r="C60" s="13" t="s">
        <v>67</v>
      </c>
      <c r="D60" s="12" t="s">
        <v>68</v>
      </c>
      <c r="E60" s="35" t="s">
        <v>174</v>
      </c>
      <c r="F60" s="24" t="s">
        <v>54</v>
      </c>
      <c r="G60" s="14"/>
      <c r="H60" s="15"/>
      <c r="I60" s="36" t="s">
        <v>137</v>
      </c>
      <c r="J60" s="24"/>
      <c r="K60" s="25" t="s">
        <v>138</v>
      </c>
      <c r="L60" s="37"/>
      <c r="M60" s="15"/>
      <c r="N60" s="36" t="s">
        <v>137</v>
      </c>
      <c r="O60" s="24"/>
      <c r="P60" s="25" t="s">
        <v>138</v>
      </c>
      <c r="Q60" s="17">
        <v>1271</v>
      </c>
      <c r="R60" s="18">
        <v>43774</v>
      </c>
      <c r="S60" s="38">
        <v>43830</v>
      </c>
      <c r="T60" s="17">
        <v>1271</v>
      </c>
    </row>
    <row r="61" spans="1:20" ht="28.5" x14ac:dyDescent="0.2">
      <c r="A61" s="34" t="s">
        <v>175</v>
      </c>
      <c r="B61" s="12"/>
      <c r="C61" s="13" t="s">
        <v>67</v>
      </c>
      <c r="D61" s="12" t="s">
        <v>68</v>
      </c>
      <c r="E61" s="35" t="s">
        <v>176</v>
      </c>
      <c r="F61" s="24" t="s">
        <v>54</v>
      </c>
      <c r="G61" s="14"/>
      <c r="H61" s="15"/>
      <c r="I61" s="36" t="s">
        <v>177</v>
      </c>
      <c r="J61" s="24"/>
      <c r="K61" s="25" t="s">
        <v>178</v>
      </c>
      <c r="L61" s="37"/>
      <c r="M61" s="15"/>
      <c r="N61" s="36" t="s">
        <v>177</v>
      </c>
      <c r="O61" s="24"/>
      <c r="P61" s="25" t="s">
        <v>178</v>
      </c>
      <c r="Q61" s="17">
        <v>5000</v>
      </c>
      <c r="R61" s="18">
        <v>43777</v>
      </c>
      <c r="S61" s="38">
        <v>43807</v>
      </c>
      <c r="T61" s="17">
        <v>5000</v>
      </c>
    </row>
    <row r="62" spans="1:20" ht="42.75" x14ac:dyDescent="0.2">
      <c r="A62" s="34" t="s">
        <v>179</v>
      </c>
      <c r="B62" s="12"/>
      <c r="C62" s="13" t="s">
        <v>67</v>
      </c>
      <c r="D62" s="12" t="s">
        <v>68</v>
      </c>
      <c r="E62" s="35" t="s">
        <v>180</v>
      </c>
      <c r="F62" s="24" t="s">
        <v>54</v>
      </c>
      <c r="G62" s="14"/>
      <c r="H62" s="15"/>
      <c r="I62" s="36" t="s">
        <v>181</v>
      </c>
      <c r="J62" s="24"/>
      <c r="K62" s="25" t="s">
        <v>182</v>
      </c>
      <c r="L62" s="37"/>
      <c r="M62" s="15"/>
      <c r="N62" s="36" t="s">
        <v>181</v>
      </c>
      <c r="O62" s="24"/>
      <c r="P62" s="25" t="s">
        <v>182</v>
      </c>
      <c r="Q62" s="17">
        <v>200</v>
      </c>
      <c r="R62" s="18">
        <v>43794</v>
      </c>
      <c r="S62" s="38">
        <v>43859</v>
      </c>
      <c r="T62" s="17">
        <v>200</v>
      </c>
    </row>
    <row r="63" spans="1:20" ht="40.5" x14ac:dyDescent="0.2">
      <c r="A63" s="34" t="s">
        <v>183</v>
      </c>
      <c r="B63" s="12"/>
      <c r="C63" s="13" t="s">
        <v>67</v>
      </c>
      <c r="D63" s="12" t="s">
        <v>68</v>
      </c>
      <c r="E63" s="35" t="s">
        <v>184</v>
      </c>
      <c r="F63" s="24" t="s">
        <v>54</v>
      </c>
      <c r="G63" s="14"/>
      <c r="H63" s="15"/>
      <c r="I63" s="36" t="s">
        <v>120</v>
      </c>
      <c r="J63" s="24"/>
      <c r="K63" s="25" t="s">
        <v>121</v>
      </c>
      <c r="L63" s="37"/>
      <c r="M63" s="15"/>
      <c r="N63" s="36" t="s">
        <v>120</v>
      </c>
      <c r="O63" s="24"/>
      <c r="P63" s="25" t="s">
        <v>121</v>
      </c>
      <c r="Q63" s="17">
        <v>240</v>
      </c>
      <c r="R63" s="18">
        <v>43794</v>
      </c>
      <c r="S63" s="38">
        <v>43824</v>
      </c>
      <c r="T63" s="17">
        <v>240</v>
      </c>
    </row>
    <row r="64" spans="1:20" ht="42.75" x14ac:dyDescent="0.2">
      <c r="A64" s="34" t="s">
        <v>185</v>
      </c>
      <c r="B64" s="12"/>
      <c r="C64" s="13" t="s">
        <v>67</v>
      </c>
      <c r="D64" s="12" t="s">
        <v>68</v>
      </c>
      <c r="E64" s="35" t="s">
        <v>186</v>
      </c>
      <c r="F64" s="24" t="s">
        <v>54</v>
      </c>
      <c r="G64" s="14"/>
      <c r="H64" s="15"/>
      <c r="I64" s="36" t="s">
        <v>137</v>
      </c>
      <c r="J64" s="24"/>
      <c r="K64" s="25" t="s">
        <v>138</v>
      </c>
      <c r="L64" s="37"/>
      <c r="M64" s="15"/>
      <c r="N64" s="36" t="s">
        <v>137</v>
      </c>
      <c r="O64" s="24"/>
      <c r="P64" s="25" t="s">
        <v>138</v>
      </c>
      <c r="Q64" s="17">
        <v>450</v>
      </c>
      <c r="R64" s="18">
        <v>43798</v>
      </c>
      <c r="S64" s="38">
        <v>43921</v>
      </c>
      <c r="T64" s="17">
        <v>447.2</v>
      </c>
    </row>
    <row r="65" spans="1:20" ht="42.75" x14ac:dyDescent="0.2">
      <c r="A65" s="34" t="s">
        <v>187</v>
      </c>
      <c r="B65" s="12"/>
      <c r="C65" s="13" t="s">
        <v>67</v>
      </c>
      <c r="D65" s="12" t="s">
        <v>68</v>
      </c>
      <c r="E65" s="35" t="s">
        <v>188</v>
      </c>
      <c r="F65" s="24" t="s">
        <v>54</v>
      </c>
      <c r="G65" s="14"/>
      <c r="H65" s="15"/>
      <c r="I65" s="36" t="s">
        <v>137</v>
      </c>
      <c r="J65" s="24"/>
      <c r="K65" s="25" t="s">
        <v>138</v>
      </c>
      <c r="L65" s="37"/>
      <c r="M65" s="15"/>
      <c r="N65" s="36" t="s">
        <v>137</v>
      </c>
      <c r="O65" s="24"/>
      <c r="P65" s="25" t="s">
        <v>138</v>
      </c>
      <c r="Q65" s="17">
        <v>350</v>
      </c>
      <c r="R65" s="18">
        <v>43798</v>
      </c>
      <c r="S65" s="38">
        <v>43921</v>
      </c>
      <c r="T65" s="17">
        <v>329.8</v>
      </c>
    </row>
    <row r="66" spans="1:20" ht="67.5" x14ac:dyDescent="0.2">
      <c r="A66" s="34" t="s">
        <v>189</v>
      </c>
      <c r="B66" s="12"/>
      <c r="C66" s="13" t="s">
        <v>67</v>
      </c>
      <c r="D66" s="12" t="s">
        <v>68</v>
      </c>
      <c r="E66" s="35" t="s">
        <v>190</v>
      </c>
      <c r="F66" s="24" t="s">
        <v>54</v>
      </c>
      <c r="G66" s="14"/>
      <c r="H66" s="15"/>
      <c r="I66" s="36" t="s">
        <v>191</v>
      </c>
      <c r="J66" s="24"/>
      <c r="K66" s="25" t="s">
        <v>192</v>
      </c>
      <c r="L66" s="37"/>
      <c r="M66" s="15"/>
      <c r="N66" s="36" t="s">
        <v>191</v>
      </c>
      <c r="O66" s="24"/>
      <c r="P66" s="25" t="s">
        <v>192</v>
      </c>
      <c r="Q66" s="17">
        <v>2100</v>
      </c>
      <c r="R66" s="18">
        <v>43801</v>
      </c>
      <c r="S66" s="38">
        <v>43861</v>
      </c>
      <c r="T66" s="17">
        <v>1670.88</v>
      </c>
    </row>
    <row r="67" spans="1:20" ht="42.75" x14ac:dyDescent="0.2">
      <c r="A67" s="34" t="s">
        <v>193</v>
      </c>
      <c r="B67" s="12"/>
      <c r="C67" s="13" t="s">
        <v>67</v>
      </c>
      <c r="D67" s="12" t="s">
        <v>68</v>
      </c>
      <c r="E67" s="35" t="s">
        <v>194</v>
      </c>
      <c r="F67" s="24" t="s">
        <v>54</v>
      </c>
      <c r="G67" s="14"/>
      <c r="H67" s="15"/>
      <c r="I67" s="36" t="s">
        <v>137</v>
      </c>
      <c r="J67" s="24"/>
      <c r="K67" s="25" t="s">
        <v>138</v>
      </c>
      <c r="L67" s="37"/>
      <c r="M67" s="15"/>
      <c r="N67" s="36" t="s">
        <v>137</v>
      </c>
      <c r="O67" s="24"/>
      <c r="P67" s="25" t="s">
        <v>138</v>
      </c>
      <c r="Q67" s="17">
        <v>900</v>
      </c>
      <c r="R67" s="18">
        <v>43803</v>
      </c>
      <c r="S67" s="38">
        <v>43823</v>
      </c>
      <c r="T67" s="17">
        <v>900</v>
      </c>
    </row>
    <row r="68" spans="1:20" ht="27" x14ac:dyDescent="0.2">
      <c r="A68" s="34" t="s">
        <v>195</v>
      </c>
      <c r="B68" s="12"/>
      <c r="C68" s="13" t="s">
        <v>67</v>
      </c>
      <c r="D68" s="12" t="s">
        <v>68</v>
      </c>
      <c r="E68" s="35" t="s">
        <v>196</v>
      </c>
      <c r="F68" s="24" t="s">
        <v>54</v>
      </c>
      <c r="G68" s="14"/>
      <c r="H68" s="15"/>
      <c r="I68" s="36" t="s">
        <v>197</v>
      </c>
      <c r="J68" s="24"/>
      <c r="K68" s="25" t="s">
        <v>198</v>
      </c>
      <c r="L68" s="37"/>
      <c r="M68" s="15"/>
      <c r="N68" s="36" t="s">
        <v>197</v>
      </c>
      <c r="O68" s="24"/>
      <c r="P68" s="25" t="s">
        <v>198</v>
      </c>
      <c r="Q68" s="17">
        <v>1350</v>
      </c>
      <c r="R68" s="18">
        <v>43805</v>
      </c>
      <c r="S68" s="38">
        <v>43815</v>
      </c>
      <c r="T68" s="17">
        <v>1350</v>
      </c>
    </row>
    <row r="69" spans="1:20" ht="27" x14ac:dyDescent="0.2">
      <c r="A69" s="34" t="s">
        <v>199</v>
      </c>
      <c r="B69" s="12"/>
      <c r="C69" s="13" t="s">
        <v>67</v>
      </c>
      <c r="D69" s="12" t="s">
        <v>68</v>
      </c>
      <c r="E69" s="35" t="s">
        <v>200</v>
      </c>
      <c r="F69" s="24" t="s">
        <v>54</v>
      </c>
      <c r="G69" s="14"/>
      <c r="H69" s="15"/>
      <c r="I69" s="36" t="s">
        <v>201</v>
      </c>
      <c r="J69" s="24"/>
      <c r="K69" s="25" t="s">
        <v>202</v>
      </c>
      <c r="L69" s="37"/>
      <c r="M69" s="15"/>
      <c r="N69" s="36" t="s">
        <v>201</v>
      </c>
      <c r="O69" s="24"/>
      <c r="P69" s="25" t="s">
        <v>202</v>
      </c>
      <c r="Q69" s="17">
        <v>10000</v>
      </c>
      <c r="R69" s="18">
        <v>43805</v>
      </c>
      <c r="S69" s="38">
        <v>43820</v>
      </c>
      <c r="T69" s="17">
        <v>10000</v>
      </c>
    </row>
    <row r="70" spans="1:20" ht="42.75" x14ac:dyDescent="0.2">
      <c r="A70" s="34" t="s">
        <v>203</v>
      </c>
      <c r="B70" s="12"/>
      <c r="C70" s="13" t="s">
        <v>67</v>
      </c>
      <c r="D70" s="12" t="s">
        <v>68</v>
      </c>
      <c r="E70" s="35" t="s">
        <v>204</v>
      </c>
      <c r="F70" s="24" t="s">
        <v>54</v>
      </c>
      <c r="G70" s="14"/>
      <c r="H70" s="15"/>
      <c r="I70" s="36" t="s">
        <v>137</v>
      </c>
      <c r="J70" s="24"/>
      <c r="K70" s="25" t="s">
        <v>138</v>
      </c>
      <c r="L70" s="37"/>
      <c r="M70" s="15"/>
      <c r="N70" s="36" t="s">
        <v>137</v>
      </c>
      <c r="O70" s="24"/>
      <c r="P70" s="25" t="s">
        <v>138</v>
      </c>
      <c r="Q70" s="17">
        <v>136.4</v>
      </c>
      <c r="R70" s="18">
        <v>43810</v>
      </c>
      <c r="S70" s="38">
        <v>43921</v>
      </c>
      <c r="T70" s="17">
        <v>136.4</v>
      </c>
    </row>
    <row r="71" spans="1:20" ht="42.75" x14ac:dyDescent="0.2">
      <c r="A71" s="34" t="s">
        <v>205</v>
      </c>
      <c r="B71" s="12"/>
      <c r="C71" s="13" t="s">
        <v>67</v>
      </c>
      <c r="D71" s="12" t="s">
        <v>68</v>
      </c>
      <c r="E71" s="35" t="s">
        <v>206</v>
      </c>
      <c r="F71" s="24" t="s">
        <v>54</v>
      </c>
      <c r="G71" s="14"/>
      <c r="H71" s="15"/>
      <c r="I71" s="36" t="s">
        <v>137</v>
      </c>
      <c r="J71" s="24"/>
      <c r="K71" s="25" t="s">
        <v>138</v>
      </c>
      <c r="L71" s="37"/>
      <c r="M71" s="15"/>
      <c r="N71" s="36" t="s">
        <v>137</v>
      </c>
      <c r="O71" s="24"/>
      <c r="P71" s="25" t="s">
        <v>138</v>
      </c>
      <c r="Q71" s="17">
        <v>1950</v>
      </c>
      <c r="R71" s="18">
        <v>43810</v>
      </c>
      <c r="S71" s="38">
        <v>43921</v>
      </c>
      <c r="T71" s="17">
        <v>1949.3</v>
      </c>
    </row>
    <row r="72" spans="1:20" ht="42.75" x14ac:dyDescent="0.2">
      <c r="A72" s="34" t="s">
        <v>207</v>
      </c>
      <c r="B72" s="12"/>
      <c r="C72" s="13" t="s">
        <v>67</v>
      </c>
      <c r="D72" s="12" t="s">
        <v>68</v>
      </c>
      <c r="E72" s="35" t="s">
        <v>208</v>
      </c>
      <c r="F72" s="24" t="s">
        <v>54</v>
      </c>
      <c r="G72" s="14"/>
      <c r="H72" s="15"/>
      <c r="I72" s="36" t="s">
        <v>137</v>
      </c>
      <c r="J72" s="24"/>
      <c r="K72" s="25" t="s">
        <v>138</v>
      </c>
      <c r="L72" s="37"/>
      <c r="M72" s="15"/>
      <c r="N72" s="36" t="s">
        <v>137</v>
      </c>
      <c r="O72" s="24"/>
      <c r="P72" s="25" t="s">
        <v>138</v>
      </c>
      <c r="Q72" s="17">
        <v>540</v>
      </c>
      <c r="R72" s="18">
        <v>43810</v>
      </c>
      <c r="S72" s="38">
        <v>43921</v>
      </c>
      <c r="T72" s="17">
        <v>533</v>
      </c>
    </row>
    <row r="73" spans="1:20" ht="40.5" x14ac:dyDescent="0.2">
      <c r="A73" s="34" t="s">
        <v>209</v>
      </c>
      <c r="B73" s="12"/>
      <c r="C73" s="13" t="s">
        <v>67</v>
      </c>
      <c r="D73" s="12" t="s">
        <v>68</v>
      </c>
      <c r="E73" s="35" t="s">
        <v>210</v>
      </c>
      <c r="F73" s="24" t="s">
        <v>54</v>
      </c>
      <c r="G73" s="14"/>
      <c r="H73" s="15"/>
      <c r="I73" s="36" t="s">
        <v>211</v>
      </c>
      <c r="J73" s="24"/>
      <c r="K73" s="25" t="s">
        <v>212</v>
      </c>
      <c r="L73" s="37"/>
      <c r="M73" s="15"/>
      <c r="N73" s="36" t="s">
        <v>211</v>
      </c>
      <c r="O73" s="24"/>
      <c r="P73" s="25" t="s">
        <v>212</v>
      </c>
      <c r="Q73" s="17">
        <v>750</v>
      </c>
      <c r="R73" s="18">
        <v>43811</v>
      </c>
      <c r="S73" s="38">
        <v>43876</v>
      </c>
      <c r="T73" s="17">
        <v>750</v>
      </c>
    </row>
    <row r="74" spans="1:20" ht="54" x14ac:dyDescent="0.2">
      <c r="A74" s="34" t="s">
        <v>213</v>
      </c>
      <c r="B74" s="12"/>
      <c r="C74" s="13" t="s">
        <v>67</v>
      </c>
      <c r="D74" s="12" t="s">
        <v>68</v>
      </c>
      <c r="E74" s="35" t="s">
        <v>214</v>
      </c>
      <c r="F74" s="24" t="s">
        <v>54</v>
      </c>
      <c r="G74" s="14"/>
      <c r="H74" s="15"/>
      <c r="I74" s="36" t="s">
        <v>215</v>
      </c>
      <c r="J74" s="24"/>
      <c r="K74" s="25" t="s">
        <v>216</v>
      </c>
      <c r="L74" s="37"/>
      <c r="M74" s="15"/>
      <c r="N74" s="36" t="s">
        <v>215</v>
      </c>
      <c r="O74" s="24"/>
      <c r="P74" s="25" t="s">
        <v>216</v>
      </c>
      <c r="Q74" s="17">
        <v>1000</v>
      </c>
      <c r="R74" s="18">
        <v>43815</v>
      </c>
      <c r="S74" s="38">
        <v>43830</v>
      </c>
      <c r="T74" s="17">
        <v>1000</v>
      </c>
    </row>
    <row r="75" spans="1:20" ht="42.75" x14ac:dyDescent="0.2">
      <c r="A75" s="34" t="s">
        <v>217</v>
      </c>
      <c r="B75" s="12"/>
      <c r="C75" s="13" t="s">
        <v>67</v>
      </c>
      <c r="D75" s="12" t="s">
        <v>68</v>
      </c>
      <c r="E75" s="35" t="s">
        <v>218</v>
      </c>
      <c r="F75" s="24" t="s">
        <v>54</v>
      </c>
      <c r="G75" s="14"/>
      <c r="H75" s="15"/>
      <c r="I75" s="36" t="s">
        <v>137</v>
      </c>
      <c r="J75" s="24"/>
      <c r="K75" s="25" t="s">
        <v>138</v>
      </c>
      <c r="L75" s="37"/>
      <c r="M75" s="15"/>
      <c r="N75" s="36" t="s">
        <v>137</v>
      </c>
      <c r="O75" s="24"/>
      <c r="P75" s="25" t="s">
        <v>138</v>
      </c>
      <c r="Q75" s="17">
        <v>520</v>
      </c>
      <c r="R75" s="18">
        <v>43822</v>
      </c>
      <c r="S75" s="38">
        <v>43921</v>
      </c>
      <c r="T75" s="17">
        <v>516</v>
      </c>
    </row>
    <row r="76" spans="1:20" ht="42.75" x14ac:dyDescent="0.2">
      <c r="A76" s="34" t="s">
        <v>219</v>
      </c>
      <c r="B76" s="12"/>
      <c r="C76" s="13" t="s">
        <v>67</v>
      </c>
      <c r="D76" s="12" t="s">
        <v>68</v>
      </c>
      <c r="E76" s="35" t="s">
        <v>220</v>
      </c>
      <c r="F76" s="24" t="s">
        <v>54</v>
      </c>
      <c r="G76" s="14"/>
      <c r="H76" s="15"/>
      <c r="I76" s="36" t="s">
        <v>137</v>
      </c>
      <c r="J76" s="24"/>
      <c r="K76" s="25" t="s">
        <v>138</v>
      </c>
      <c r="L76" s="37"/>
      <c r="M76" s="15"/>
      <c r="N76" s="36" t="s">
        <v>137</v>
      </c>
      <c r="O76" s="24"/>
      <c r="P76" s="25" t="s">
        <v>138</v>
      </c>
      <c r="Q76" s="17">
        <v>250</v>
      </c>
      <c r="R76" s="18">
        <v>43822</v>
      </c>
      <c r="S76" s="38">
        <v>43921</v>
      </c>
      <c r="T76" s="17">
        <v>232.8</v>
      </c>
    </row>
    <row r="77" spans="1:20" ht="27" x14ac:dyDescent="0.2">
      <c r="A77" s="34" t="s">
        <v>221</v>
      </c>
      <c r="B77" s="12"/>
      <c r="C77" s="13" t="s">
        <v>67</v>
      </c>
      <c r="D77" s="12" t="s">
        <v>68</v>
      </c>
      <c r="E77" s="35" t="s">
        <v>222</v>
      </c>
      <c r="F77" s="24" t="s">
        <v>54</v>
      </c>
      <c r="G77" s="14"/>
      <c r="H77" s="15"/>
      <c r="I77" s="36" t="s">
        <v>197</v>
      </c>
      <c r="J77" s="24"/>
      <c r="K77" s="25" t="s">
        <v>198</v>
      </c>
      <c r="L77" s="37"/>
      <c r="M77" s="15"/>
      <c r="N77" s="36" t="s">
        <v>197</v>
      </c>
      <c r="O77" s="24"/>
      <c r="P77" s="25" t="s">
        <v>198</v>
      </c>
      <c r="Q77" s="17">
        <v>126</v>
      </c>
      <c r="R77" s="18">
        <v>43830</v>
      </c>
      <c r="S77" s="38">
        <v>43860</v>
      </c>
      <c r="T77" s="17">
        <v>126</v>
      </c>
    </row>
    <row r="78" spans="1:20" ht="27" x14ac:dyDescent="0.2">
      <c r="A78" s="34" t="s">
        <v>223</v>
      </c>
      <c r="B78" s="12"/>
      <c r="C78" s="13" t="s">
        <v>67</v>
      </c>
      <c r="D78" s="12" t="s">
        <v>68</v>
      </c>
      <c r="E78" s="35" t="s">
        <v>224</v>
      </c>
      <c r="F78" s="24" t="s">
        <v>54</v>
      </c>
      <c r="G78" s="14"/>
      <c r="H78" s="15"/>
      <c r="I78" s="36" t="s">
        <v>225</v>
      </c>
      <c r="J78" s="24"/>
      <c r="K78" s="25" t="s">
        <v>226</v>
      </c>
      <c r="L78" s="37"/>
      <c r="M78" s="15"/>
      <c r="N78" s="36" t="s">
        <v>225</v>
      </c>
      <c r="O78" s="24"/>
      <c r="P78" s="25" t="s">
        <v>226</v>
      </c>
      <c r="Q78" s="17">
        <v>100</v>
      </c>
      <c r="R78" s="18">
        <v>43832</v>
      </c>
      <c r="S78" s="38">
        <v>44196</v>
      </c>
      <c r="T78" s="17">
        <v>100</v>
      </c>
    </row>
    <row r="79" spans="1:20" ht="42.75" x14ac:dyDescent="0.2">
      <c r="A79" s="34" t="s">
        <v>227</v>
      </c>
      <c r="B79" s="12"/>
      <c r="C79" s="13" t="s">
        <v>67</v>
      </c>
      <c r="D79" s="12" t="s">
        <v>68</v>
      </c>
      <c r="E79" s="35" t="s">
        <v>136</v>
      </c>
      <c r="F79" s="24" t="s">
        <v>57</v>
      </c>
      <c r="G79" s="14"/>
      <c r="H79" s="15"/>
      <c r="I79" s="36" t="s">
        <v>137</v>
      </c>
      <c r="J79" s="24"/>
      <c r="K79" s="25" t="s">
        <v>138</v>
      </c>
      <c r="L79" s="37"/>
      <c r="M79" s="15"/>
      <c r="N79" s="36" t="s">
        <v>137</v>
      </c>
      <c r="O79" s="24"/>
      <c r="P79" s="25" t="s">
        <v>138</v>
      </c>
      <c r="Q79" s="17">
        <v>200</v>
      </c>
      <c r="R79" s="18">
        <v>43838</v>
      </c>
      <c r="S79" s="38">
        <f>+R79+45</f>
        <v>43883</v>
      </c>
      <c r="T79" s="17">
        <v>194</v>
      </c>
    </row>
    <row r="80" spans="1:20" ht="42.75" x14ac:dyDescent="0.2">
      <c r="A80" s="34" t="s">
        <v>228</v>
      </c>
      <c r="B80" s="12"/>
      <c r="C80" s="13" t="s">
        <v>67</v>
      </c>
      <c r="D80" s="12" t="s">
        <v>68</v>
      </c>
      <c r="E80" s="35" t="s">
        <v>154</v>
      </c>
      <c r="F80" s="24" t="s">
        <v>57</v>
      </c>
      <c r="G80" s="14"/>
      <c r="H80" s="15"/>
      <c r="I80" s="36" t="s">
        <v>137</v>
      </c>
      <c r="J80" s="24"/>
      <c r="K80" s="25" t="s">
        <v>138</v>
      </c>
      <c r="L80" s="37"/>
      <c r="M80" s="15"/>
      <c r="N80" s="36" t="s">
        <v>137</v>
      </c>
      <c r="O80" s="24"/>
      <c r="P80" s="25" t="s">
        <v>138</v>
      </c>
      <c r="Q80" s="17">
        <v>200</v>
      </c>
      <c r="R80" s="18">
        <v>43838</v>
      </c>
      <c r="S80" s="38">
        <f>+R80+45</f>
        <v>43883</v>
      </c>
      <c r="T80" s="17">
        <v>194</v>
      </c>
    </row>
    <row r="81" spans="1:20" ht="40.5" x14ac:dyDescent="0.2">
      <c r="A81" s="34" t="s">
        <v>229</v>
      </c>
      <c r="B81" s="12"/>
      <c r="C81" s="13" t="s">
        <v>67</v>
      </c>
      <c r="D81" s="12" t="s">
        <v>68</v>
      </c>
      <c r="E81" s="35" t="s">
        <v>230</v>
      </c>
      <c r="F81" s="24" t="s">
        <v>54</v>
      </c>
      <c r="G81" s="14"/>
      <c r="H81" s="15"/>
      <c r="I81" s="36" t="s">
        <v>231</v>
      </c>
      <c r="J81" s="24"/>
      <c r="K81" s="25" t="s">
        <v>232</v>
      </c>
      <c r="L81" s="37"/>
      <c r="M81" s="15"/>
      <c r="N81" s="36" t="s">
        <v>231</v>
      </c>
      <c r="O81" s="24"/>
      <c r="P81" s="25" t="s">
        <v>232</v>
      </c>
      <c r="Q81" s="17">
        <v>1500</v>
      </c>
      <c r="R81" s="18">
        <v>43844</v>
      </c>
      <c r="S81" s="38">
        <f>+R81+10</f>
        <v>43854</v>
      </c>
      <c r="T81" s="17">
        <v>1500</v>
      </c>
    </row>
    <row r="82" spans="1:20" ht="27" x14ac:dyDescent="0.2">
      <c r="A82" s="34" t="s">
        <v>233</v>
      </c>
      <c r="B82" s="12"/>
      <c r="C82" s="13" t="s">
        <v>67</v>
      </c>
      <c r="D82" s="12" t="s">
        <v>68</v>
      </c>
      <c r="E82" s="35" t="s">
        <v>234</v>
      </c>
      <c r="F82" s="24" t="s">
        <v>54</v>
      </c>
      <c r="G82" s="14"/>
      <c r="H82" s="15"/>
      <c r="I82" s="36" t="s">
        <v>231</v>
      </c>
      <c r="J82" s="24"/>
      <c r="K82" s="25" t="s">
        <v>232</v>
      </c>
      <c r="L82" s="37"/>
      <c r="M82" s="15"/>
      <c r="N82" s="36" t="s">
        <v>231</v>
      </c>
      <c r="O82" s="24"/>
      <c r="P82" s="25" t="s">
        <v>232</v>
      </c>
      <c r="Q82" s="17">
        <v>600</v>
      </c>
      <c r="R82" s="18">
        <v>43844</v>
      </c>
      <c r="S82" s="38">
        <v>44196</v>
      </c>
      <c r="T82" s="17">
        <v>600</v>
      </c>
    </row>
    <row r="83" spans="1:20" ht="67.5" x14ac:dyDescent="0.2">
      <c r="A83" s="34" t="s">
        <v>235</v>
      </c>
      <c r="B83" s="12"/>
      <c r="C83" s="13" t="s">
        <v>67</v>
      </c>
      <c r="D83" s="12" t="s">
        <v>68</v>
      </c>
      <c r="E83" s="35" t="s">
        <v>236</v>
      </c>
      <c r="F83" s="24" t="s">
        <v>54</v>
      </c>
      <c r="G83" s="14"/>
      <c r="H83" s="15"/>
      <c r="I83" s="36" t="s">
        <v>237</v>
      </c>
      <c r="J83" s="24"/>
      <c r="K83" s="25" t="s">
        <v>238</v>
      </c>
      <c r="L83" s="37"/>
      <c r="M83" s="15"/>
      <c r="N83" s="36" t="s">
        <v>237</v>
      </c>
      <c r="O83" s="24"/>
      <c r="P83" s="25" t="s">
        <v>238</v>
      </c>
      <c r="Q83" s="17">
        <v>25000</v>
      </c>
      <c r="R83" s="18">
        <v>43844</v>
      </c>
      <c r="S83" s="38">
        <v>44196</v>
      </c>
      <c r="T83" s="17">
        <f>15000+10000</f>
        <v>25000</v>
      </c>
    </row>
    <row r="84" spans="1:20" ht="67.5" x14ac:dyDescent="0.2">
      <c r="A84" s="34" t="s">
        <v>239</v>
      </c>
      <c r="B84" s="12"/>
      <c r="C84" s="13" t="s">
        <v>67</v>
      </c>
      <c r="D84" s="12" t="s">
        <v>68</v>
      </c>
      <c r="E84" s="35" t="s">
        <v>240</v>
      </c>
      <c r="F84" s="24" t="s">
        <v>54</v>
      </c>
      <c r="G84" s="14"/>
      <c r="H84" s="15"/>
      <c r="I84" s="36" t="s">
        <v>237</v>
      </c>
      <c r="J84" s="24"/>
      <c r="K84" s="25" t="s">
        <v>238</v>
      </c>
      <c r="L84" s="37"/>
      <c r="M84" s="15"/>
      <c r="N84" s="36" t="s">
        <v>237</v>
      </c>
      <c r="O84" s="24"/>
      <c r="P84" s="25" t="s">
        <v>238</v>
      </c>
      <c r="Q84" s="17">
        <v>15000</v>
      </c>
      <c r="R84" s="18">
        <v>43844</v>
      </c>
      <c r="S84" s="38">
        <v>44196</v>
      </c>
      <c r="T84" s="17">
        <v>0</v>
      </c>
    </row>
    <row r="85" spans="1:20" ht="94.5" x14ac:dyDescent="0.2">
      <c r="A85" s="34" t="s">
        <v>241</v>
      </c>
      <c r="B85" s="12"/>
      <c r="C85" s="13" t="s">
        <v>67</v>
      </c>
      <c r="D85" s="12" t="s">
        <v>68</v>
      </c>
      <c r="E85" s="35" t="s">
        <v>242</v>
      </c>
      <c r="F85" s="24" t="s">
        <v>54</v>
      </c>
      <c r="G85" s="14"/>
      <c r="H85" s="15"/>
      <c r="I85" s="36" t="s">
        <v>101</v>
      </c>
      <c r="J85" s="24"/>
      <c r="K85" s="25" t="s">
        <v>102</v>
      </c>
      <c r="L85" s="37"/>
      <c r="M85" s="15"/>
      <c r="N85" s="36" t="s">
        <v>101</v>
      </c>
      <c r="O85" s="24"/>
      <c r="P85" s="25" t="s">
        <v>102</v>
      </c>
      <c r="Q85" s="17">
        <v>1900</v>
      </c>
      <c r="R85" s="18">
        <v>43852</v>
      </c>
      <c r="S85" s="38">
        <f>+R85+130</f>
        <v>43982</v>
      </c>
      <c r="T85" s="17">
        <v>1900</v>
      </c>
    </row>
    <row r="86" spans="1:20" ht="27" x14ac:dyDescent="0.2">
      <c r="A86" s="34" t="s">
        <v>243</v>
      </c>
      <c r="B86" s="12"/>
      <c r="C86" s="13" t="s">
        <v>67</v>
      </c>
      <c r="D86" s="12" t="s">
        <v>68</v>
      </c>
      <c r="E86" s="35" t="s">
        <v>244</v>
      </c>
      <c r="F86" s="24" t="s">
        <v>54</v>
      </c>
      <c r="G86" s="14"/>
      <c r="H86" s="15"/>
      <c r="I86" s="36" t="s">
        <v>197</v>
      </c>
      <c r="J86" s="24"/>
      <c r="K86" s="25" t="s">
        <v>198</v>
      </c>
      <c r="L86" s="37"/>
      <c r="M86" s="15"/>
      <c r="N86" s="36" t="s">
        <v>197</v>
      </c>
      <c r="O86" s="24"/>
      <c r="P86" s="25" t="s">
        <v>198</v>
      </c>
      <c r="Q86" s="17">
        <v>1109</v>
      </c>
      <c r="R86" s="18">
        <v>43853</v>
      </c>
      <c r="S86" s="38">
        <f>+R86+30</f>
        <v>43883</v>
      </c>
      <c r="T86" s="17">
        <v>1109</v>
      </c>
    </row>
    <row r="87" spans="1:20" ht="42.75" x14ac:dyDescent="0.2">
      <c r="A87" s="34" t="s">
        <v>245</v>
      </c>
      <c r="B87" s="12"/>
      <c r="C87" s="13" t="s">
        <v>67</v>
      </c>
      <c r="D87" s="12" t="s">
        <v>68</v>
      </c>
      <c r="E87" s="35" t="s">
        <v>246</v>
      </c>
      <c r="F87" s="24" t="s">
        <v>54</v>
      </c>
      <c r="G87" s="14"/>
      <c r="H87" s="15"/>
      <c r="I87" s="36" t="s">
        <v>137</v>
      </c>
      <c r="J87" s="24"/>
      <c r="K87" s="25" t="s">
        <v>138</v>
      </c>
      <c r="L87" s="37"/>
      <c r="M87" s="15"/>
      <c r="N87" s="36" t="s">
        <v>137</v>
      </c>
      <c r="O87" s="24"/>
      <c r="P87" s="25" t="s">
        <v>138</v>
      </c>
      <c r="Q87" s="17">
        <v>1200.5</v>
      </c>
      <c r="R87" s="18">
        <v>43854</v>
      </c>
      <c r="S87" s="38">
        <f>+R87+45</f>
        <v>43899</v>
      </c>
      <c r="T87" s="17">
        <v>1200.5</v>
      </c>
    </row>
    <row r="88" spans="1:20" ht="40.5" x14ac:dyDescent="0.2">
      <c r="A88" s="34" t="s">
        <v>247</v>
      </c>
      <c r="B88" s="12"/>
      <c r="C88" s="13" t="s">
        <v>67</v>
      </c>
      <c r="D88" s="12" t="s">
        <v>68</v>
      </c>
      <c r="E88" s="35" t="s">
        <v>248</v>
      </c>
      <c r="F88" s="24" t="s">
        <v>54</v>
      </c>
      <c r="G88" s="14"/>
      <c r="H88" s="15"/>
      <c r="I88" s="36" t="s">
        <v>70</v>
      </c>
      <c r="J88" s="24"/>
      <c r="K88" s="25" t="s">
        <v>71</v>
      </c>
      <c r="L88" s="37"/>
      <c r="M88" s="15"/>
      <c r="N88" s="36" t="s">
        <v>70</v>
      </c>
      <c r="O88" s="24"/>
      <c r="P88" s="25" t="s">
        <v>71</v>
      </c>
      <c r="Q88" s="17">
        <v>800</v>
      </c>
      <c r="R88" s="18">
        <v>43857</v>
      </c>
      <c r="S88" s="38">
        <f>+R88+60</f>
        <v>43917</v>
      </c>
      <c r="T88" s="17">
        <v>800</v>
      </c>
    </row>
    <row r="89" spans="1:20" ht="54" x14ac:dyDescent="0.2">
      <c r="A89" s="34" t="s">
        <v>249</v>
      </c>
      <c r="B89" s="12"/>
      <c r="C89" s="13" t="s">
        <v>67</v>
      </c>
      <c r="D89" s="12" t="s">
        <v>68</v>
      </c>
      <c r="E89" s="35" t="s">
        <v>250</v>
      </c>
      <c r="F89" s="24" t="s">
        <v>54</v>
      </c>
      <c r="G89" s="14"/>
      <c r="H89" s="15"/>
      <c r="I89" s="36" t="s">
        <v>251</v>
      </c>
      <c r="J89" s="24"/>
      <c r="K89" s="25" t="s">
        <v>252</v>
      </c>
      <c r="L89" s="37"/>
      <c r="M89" s="15"/>
      <c r="N89" s="36" t="s">
        <v>251</v>
      </c>
      <c r="O89" s="24"/>
      <c r="P89" s="25" t="s">
        <v>252</v>
      </c>
      <c r="Q89" s="17">
        <v>900</v>
      </c>
      <c r="R89" s="18">
        <v>43859</v>
      </c>
      <c r="S89" s="38">
        <v>44196</v>
      </c>
      <c r="T89" s="17">
        <v>871</v>
      </c>
    </row>
    <row r="90" spans="1:20" ht="42.75" x14ac:dyDescent="0.2">
      <c r="A90" s="34" t="s">
        <v>253</v>
      </c>
      <c r="B90" s="12"/>
      <c r="C90" s="13" t="s">
        <v>67</v>
      </c>
      <c r="D90" s="12" t="s">
        <v>68</v>
      </c>
      <c r="E90" s="35" t="s">
        <v>254</v>
      </c>
      <c r="F90" s="24" t="s">
        <v>54</v>
      </c>
      <c r="G90" s="14"/>
      <c r="H90" s="15"/>
      <c r="I90" s="36" t="s">
        <v>137</v>
      </c>
      <c r="J90" s="24"/>
      <c r="K90" s="25" t="s">
        <v>138</v>
      </c>
      <c r="L90" s="37"/>
      <c r="M90" s="15"/>
      <c r="N90" s="36" t="s">
        <v>137</v>
      </c>
      <c r="O90" s="24"/>
      <c r="P90" s="25" t="s">
        <v>138</v>
      </c>
      <c r="Q90" s="17">
        <v>620</v>
      </c>
      <c r="R90" s="18">
        <v>43865</v>
      </c>
      <c r="S90" s="38">
        <f>+R90+45</f>
        <v>43910</v>
      </c>
      <c r="T90" s="17">
        <v>619.20000000000005</v>
      </c>
    </row>
    <row r="91" spans="1:20" ht="14.25" x14ac:dyDescent="0.2">
      <c r="A91" s="34" t="s">
        <v>255</v>
      </c>
      <c r="B91" s="12"/>
      <c r="C91" s="13" t="s">
        <v>67</v>
      </c>
      <c r="D91" s="12" t="s">
        <v>68</v>
      </c>
      <c r="E91" s="35" t="s">
        <v>256</v>
      </c>
      <c r="F91" s="24" t="s">
        <v>54</v>
      </c>
      <c r="G91" s="14"/>
      <c r="H91" s="15"/>
      <c r="I91" s="36" t="s">
        <v>197</v>
      </c>
      <c r="J91" s="24"/>
      <c r="K91" s="25" t="s">
        <v>198</v>
      </c>
      <c r="L91" s="37"/>
      <c r="M91" s="15"/>
      <c r="N91" s="36" t="s">
        <v>197</v>
      </c>
      <c r="O91" s="24"/>
      <c r="P91" s="25" t="s">
        <v>198</v>
      </c>
      <c r="Q91" s="17">
        <v>250</v>
      </c>
      <c r="R91" s="18">
        <v>43866</v>
      </c>
      <c r="S91" s="38">
        <f>+R91+10</f>
        <v>43876</v>
      </c>
      <c r="T91" s="17">
        <v>238</v>
      </c>
    </row>
    <row r="92" spans="1:20" ht="81" x14ac:dyDescent="0.2">
      <c r="A92" s="34" t="s">
        <v>257</v>
      </c>
      <c r="B92" s="12"/>
      <c r="C92" s="13" t="s">
        <v>67</v>
      </c>
      <c r="D92" s="12" t="s">
        <v>68</v>
      </c>
      <c r="E92" s="35" t="s">
        <v>258</v>
      </c>
      <c r="F92" s="24" t="s">
        <v>54</v>
      </c>
      <c r="G92" s="14"/>
      <c r="H92" s="15"/>
      <c r="I92" s="36" t="s">
        <v>259</v>
      </c>
      <c r="J92" s="24"/>
      <c r="K92" s="25" t="s">
        <v>260</v>
      </c>
      <c r="L92" s="37"/>
      <c r="M92" s="15"/>
      <c r="N92" s="36" t="s">
        <v>259</v>
      </c>
      <c r="O92" s="24"/>
      <c r="P92" s="25" t="s">
        <v>260</v>
      </c>
      <c r="Q92" s="17">
        <v>2000</v>
      </c>
      <c r="R92" s="18">
        <v>43868</v>
      </c>
      <c r="S92" s="38">
        <f>+R92+70</f>
        <v>43938</v>
      </c>
      <c r="T92" s="17">
        <v>2000</v>
      </c>
    </row>
    <row r="93" spans="1:20" ht="54" x14ac:dyDescent="0.2">
      <c r="A93" s="34" t="s">
        <v>261</v>
      </c>
      <c r="B93" s="12"/>
      <c r="C93" s="13" t="s">
        <v>67</v>
      </c>
      <c r="D93" s="12" t="s">
        <v>68</v>
      </c>
      <c r="E93" s="35" t="s">
        <v>262</v>
      </c>
      <c r="F93" s="24" t="s">
        <v>54</v>
      </c>
      <c r="G93" s="14"/>
      <c r="H93" s="15"/>
      <c r="I93" s="36" t="s">
        <v>263</v>
      </c>
      <c r="J93" s="24"/>
      <c r="K93" s="25" t="s">
        <v>264</v>
      </c>
      <c r="L93" s="37"/>
      <c r="M93" s="15"/>
      <c r="N93" s="36" t="s">
        <v>263</v>
      </c>
      <c r="O93" s="24"/>
      <c r="P93" s="25" t="s">
        <v>264</v>
      </c>
      <c r="Q93" s="17">
        <v>6000</v>
      </c>
      <c r="R93" s="18">
        <v>43868</v>
      </c>
      <c r="S93" s="38">
        <v>44196</v>
      </c>
      <c r="T93" s="17">
        <v>6000</v>
      </c>
    </row>
    <row r="94" spans="1:20" ht="54" x14ac:dyDescent="0.2">
      <c r="A94" s="34" t="s">
        <v>265</v>
      </c>
      <c r="B94" s="12"/>
      <c r="C94" s="13" t="s">
        <v>67</v>
      </c>
      <c r="D94" s="12" t="s">
        <v>68</v>
      </c>
      <c r="E94" s="35" t="s">
        <v>266</v>
      </c>
      <c r="F94" s="24" t="s">
        <v>54</v>
      </c>
      <c r="G94" s="14"/>
      <c r="H94" s="15"/>
      <c r="I94" s="36" t="s">
        <v>259</v>
      </c>
      <c r="J94" s="24"/>
      <c r="K94" s="25" t="s">
        <v>267</v>
      </c>
      <c r="L94" s="37"/>
      <c r="M94" s="15"/>
      <c r="N94" s="36" t="s">
        <v>259</v>
      </c>
      <c r="O94" s="24"/>
      <c r="P94" s="25" t="s">
        <v>267</v>
      </c>
      <c r="Q94" s="17">
        <v>1250</v>
      </c>
      <c r="R94" s="18">
        <v>43873</v>
      </c>
      <c r="S94" s="38">
        <f>+R94+30</f>
        <v>43903</v>
      </c>
      <c r="T94" s="17">
        <v>1250</v>
      </c>
    </row>
    <row r="95" spans="1:20" ht="54" x14ac:dyDescent="0.2">
      <c r="A95" s="34" t="s">
        <v>268</v>
      </c>
      <c r="B95" s="12"/>
      <c r="C95" s="13" t="s">
        <v>67</v>
      </c>
      <c r="D95" s="12" t="s">
        <v>68</v>
      </c>
      <c r="E95" s="35" t="s">
        <v>269</v>
      </c>
      <c r="F95" s="24" t="s">
        <v>54</v>
      </c>
      <c r="G95" s="14"/>
      <c r="H95" s="15"/>
      <c r="I95" s="36" t="s">
        <v>270</v>
      </c>
      <c r="J95" s="24"/>
      <c r="K95" s="25" t="s">
        <v>271</v>
      </c>
      <c r="L95" s="37"/>
      <c r="M95" s="15"/>
      <c r="N95" s="36" t="s">
        <v>270</v>
      </c>
      <c r="O95" s="24"/>
      <c r="P95" s="25" t="s">
        <v>271</v>
      </c>
      <c r="Q95" s="17">
        <v>4500</v>
      </c>
      <c r="R95" s="18">
        <v>43873</v>
      </c>
      <c r="S95" s="38">
        <f>R95+323</f>
        <v>44196</v>
      </c>
      <c r="T95" s="17">
        <v>992.6</v>
      </c>
    </row>
    <row r="96" spans="1:20" ht="42.75" x14ac:dyDescent="0.2">
      <c r="A96" s="34" t="s">
        <v>272</v>
      </c>
      <c r="B96" s="12"/>
      <c r="C96" s="13" t="s">
        <v>67</v>
      </c>
      <c r="D96" s="12" t="s">
        <v>68</v>
      </c>
      <c r="E96" s="35" t="s">
        <v>194</v>
      </c>
      <c r="F96" s="24" t="s">
        <v>54</v>
      </c>
      <c r="G96" s="14"/>
      <c r="H96" s="15"/>
      <c r="I96" s="36" t="s">
        <v>137</v>
      </c>
      <c r="J96" s="24"/>
      <c r="K96" s="25" t="s">
        <v>138</v>
      </c>
      <c r="L96" s="37"/>
      <c r="M96" s="15"/>
      <c r="N96" s="36" t="s">
        <v>137</v>
      </c>
      <c r="O96" s="24"/>
      <c r="P96" s="25" t="s">
        <v>138</v>
      </c>
      <c r="Q96" s="17">
        <v>870</v>
      </c>
      <c r="R96" s="18">
        <v>43874</v>
      </c>
      <c r="S96" s="38">
        <f>+R96+45</f>
        <v>43919</v>
      </c>
      <c r="T96" s="17">
        <v>870</v>
      </c>
    </row>
    <row r="97" spans="1:20" ht="67.5" x14ac:dyDescent="0.2">
      <c r="A97" s="34" t="s">
        <v>273</v>
      </c>
      <c r="B97" s="12"/>
      <c r="C97" s="13" t="s">
        <v>67</v>
      </c>
      <c r="D97" s="12" t="s">
        <v>68</v>
      </c>
      <c r="E97" s="35" t="s">
        <v>274</v>
      </c>
      <c r="F97" s="24" t="s">
        <v>54</v>
      </c>
      <c r="G97" s="14"/>
      <c r="H97" s="15"/>
      <c r="I97" s="36" t="s">
        <v>275</v>
      </c>
      <c r="J97" s="24"/>
      <c r="K97" s="25" t="s">
        <v>276</v>
      </c>
      <c r="L97" s="37"/>
      <c r="M97" s="15"/>
      <c r="N97" s="36" t="s">
        <v>275</v>
      </c>
      <c r="O97" s="24"/>
      <c r="P97" s="25" t="s">
        <v>276</v>
      </c>
      <c r="Q97" s="17">
        <v>1500</v>
      </c>
      <c r="R97" s="18">
        <v>43874</v>
      </c>
      <c r="S97" s="38">
        <f>R97+138</f>
        <v>44012</v>
      </c>
      <c r="T97" s="17">
        <v>1500</v>
      </c>
    </row>
    <row r="98" spans="1:20" ht="57" x14ac:dyDescent="0.2">
      <c r="A98" s="34" t="s">
        <v>277</v>
      </c>
      <c r="B98" s="12"/>
      <c r="C98" s="13" t="s">
        <v>67</v>
      </c>
      <c r="D98" s="12" t="s">
        <v>68</v>
      </c>
      <c r="E98" s="35" t="s">
        <v>278</v>
      </c>
      <c r="F98" s="24" t="s">
        <v>54</v>
      </c>
      <c r="G98" s="14"/>
      <c r="H98" s="15"/>
      <c r="I98" s="36" t="s">
        <v>279</v>
      </c>
      <c r="J98" s="24"/>
      <c r="K98" s="25" t="s">
        <v>280</v>
      </c>
      <c r="L98" s="37"/>
      <c r="M98" s="15"/>
      <c r="N98" s="36" t="s">
        <v>279</v>
      </c>
      <c r="O98" s="24"/>
      <c r="P98" s="25" t="s">
        <v>280</v>
      </c>
      <c r="Q98" s="17">
        <v>735</v>
      </c>
      <c r="R98" s="18">
        <v>43875</v>
      </c>
      <c r="S98" s="38">
        <f>+R98+15</f>
        <v>43890</v>
      </c>
      <c r="T98" s="17">
        <v>735</v>
      </c>
    </row>
    <row r="99" spans="1:20" ht="42.75" x14ac:dyDescent="0.2">
      <c r="A99" s="34" t="s">
        <v>281</v>
      </c>
      <c r="B99" s="12"/>
      <c r="C99" s="13" t="s">
        <v>67</v>
      </c>
      <c r="D99" s="12" t="s">
        <v>68</v>
      </c>
      <c r="E99" s="35" t="s">
        <v>282</v>
      </c>
      <c r="F99" s="24" t="s">
        <v>54</v>
      </c>
      <c r="G99" s="14"/>
      <c r="H99" s="15"/>
      <c r="I99" s="36" t="s">
        <v>283</v>
      </c>
      <c r="J99" s="24"/>
      <c r="K99" s="25" t="s">
        <v>284</v>
      </c>
      <c r="L99" s="37"/>
      <c r="M99" s="15"/>
      <c r="N99" s="36" t="s">
        <v>283</v>
      </c>
      <c r="O99" s="24"/>
      <c r="P99" s="25" t="s">
        <v>284</v>
      </c>
      <c r="Q99" s="17">
        <v>200</v>
      </c>
      <c r="R99" s="18">
        <v>43895</v>
      </c>
      <c r="S99" s="38">
        <v>44659</v>
      </c>
      <c r="T99" s="17">
        <v>200</v>
      </c>
    </row>
    <row r="100" spans="1:20" ht="67.5" x14ac:dyDescent="0.2">
      <c r="A100" s="34" t="s">
        <v>285</v>
      </c>
      <c r="B100" s="12"/>
      <c r="C100" s="13" t="s">
        <v>67</v>
      </c>
      <c r="D100" s="12" t="s">
        <v>68</v>
      </c>
      <c r="E100" s="35" t="s">
        <v>286</v>
      </c>
      <c r="F100" s="24" t="s">
        <v>54</v>
      </c>
      <c r="G100" s="14"/>
      <c r="H100" s="15"/>
      <c r="I100" s="36" t="s">
        <v>275</v>
      </c>
      <c r="J100" s="24"/>
      <c r="K100" s="25" t="s">
        <v>276</v>
      </c>
      <c r="L100" s="37"/>
      <c r="M100" s="15"/>
      <c r="N100" s="36" t="s">
        <v>275</v>
      </c>
      <c r="O100" s="24"/>
      <c r="P100" s="25" t="s">
        <v>276</v>
      </c>
      <c r="Q100" s="17">
        <v>1460</v>
      </c>
      <c r="R100" s="18">
        <v>43915</v>
      </c>
      <c r="S100" s="38">
        <f>R100+30</f>
        <v>43945</v>
      </c>
      <c r="T100" s="17">
        <v>0</v>
      </c>
    </row>
    <row r="101" spans="1:20" ht="67.5" x14ac:dyDescent="0.2">
      <c r="A101" s="34" t="s">
        <v>287</v>
      </c>
      <c r="B101" s="12"/>
      <c r="C101" s="13" t="s">
        <v>67</v>
      </c>
      <c r="D101" s="12" t="s">
        <v>68</v>
      </c>
      <c r="E101" s="35" t="s">
        <v>288</v>
      </c>
      <c r="F101" s="24" t="s">
        <v>57</v>
      </c>
      <c r="G101" s="14"/>
      <c r="H101" s="15"/>
      <c r="I101" s="36" t="s">
        <v>289</v>
      </c>
      <c r="J101" s="24"/>
      <c r="K101" s="25" t="s">
        <v>290</v>
      </c>
      <c r="L101" s="37"/>
      <c r="M101" s="15"/>
      <c r="N101" s="36" t="s">
        <v>289</v>
      </c>
      <c r="O101" s="24"/>
      <c r="P101" s="25" t="s">
        <v>290</v>
      </c>
      <c r="Q101" s="17">
        <v>1150</v>
      </c>
      <c r="R101" s="18">
        <v>43927</v>
      </c>
      <c r="S101" s="38">
        <f>R101+30</f>
        <v>43957</v>
      </c>
      <c r="T101" s="17">
        <v>1150</v>
      </c>
    </row>
    <row r="102" spans="1:20" ht="67.5" x14ac:dyDescent="0.2">
      <c r="A102" s="34" t="s">
        <v>287</v>
      </c>
      <c r="B102" s="12"/>
      <c r="C102" s="13" t="s">
        <v>67</v>
      </c>
      <c r="D102" s="12" t="s">
        <v>68</v>
      </c>
      <c r="E102" s="35" t="s">
        <v>288</v>
      </c>
      <c r="F102" s="24" t="s">
        <v>57</v>
      </c>
      <c r="G102" s="14"/>
      <c r="H102" s="15"/>
      <c r="I102" s="36" t="s">
        <v>291</v>
      </c>
      <c r="J102" s="24"/>
      <c r="K102" s="25" t="s">
        <v>292</v>
      </c>
      <c r="L102" s="37"/>
      <c r="M102" s="15"/>
      <c r="N102" s="36"/>
      <c r="O102" s="24"/>
      <c r="P102" s="25"/>
      <c r="Q102" s="17"/>
      <c r="R102" s="18"/>
      <c r="S102" s="38"/>
      <c r="T102" s="17"/>
    </row>
    <row r="103" spans="1:20" ht="67.5" x14ac:dyDescent="0.2">
      <c r="A103" s="34" t="s">
        <v>287</v>
      </c>
      <c r="B103" s="12"/>
      <c r="C103" s="13" t="s">
        <v>67</v>
      </c>
      <c r="D103" s="12" t="s">
        <v>68</v>
      </c>
      <c r="E103" s="35" t="s">
        <v>288</v>
      </c>
      <c r="F103" s="24" t="s">
        <v>57</v>
      </c>
      <c r="G103" s="14"/>
      <c r="H103" s="15"/>
      <c r="I103" s="36" t="s">
        <v>293</v>
      </c>
      <c r="J103" s="24"/>
      <c r="K103" s="25" t="s">
        <v>294</v>
      </c>
      <c r="L103" s="37"/>
      <c r="M103" s="15"/>
      <c r="N103" s="36"/>
      <c r="O103" s="24"/>
      <c r="P103" s="25"/>
      <c r="Q103" s="17"/>
      <c r="R103" s="18"/>
      <c r="S103" s="38"/>
      <c r="T103" s="17"/>
    </row>
    <row r="104" spans="1:20" ht="28.5" x14ac:dyDescent="0.2">
      <c r="A104" s="34" t="s">
        <v>295</v>
      </c>
      <c r="B104" s="12"/>
      <c r="C104" s="13" t="s">
        <v>67</v>
      </c>
      <c r="D104" s="12" t="s">
        <v>68</v>
      </c>
      <c r="E104" s="35" t="s">
        <v>296</v>
      </c>
      <c r="F104" s="24" t="s">
        <v>54</v>
      </c>
      <c r="G104" s="14"/>
      <c r="H104" s="15"/>
      <c r="I104" s="36" t="s">
        <v>297</v>
      </c>
      <c r="J104" s="24"/>
      <c r="K104" s="25" t="s">
        <v>298</v>
      </c>
      <c r="L104" s="37"/>
      <c r="M104" s="15"/>
      <c r="N104" s="36" t="s">
        <v>297</v>
      </c>
      <c r="O104" s="24"/>
      <c r="P104" s="25" t="s">
        <v>298</v>
      </c>
      <c r="Q104" s="17">
        <v>6000</v>
      </c>
      <c r="R104" s="18">
        <v>43927</v>
      </c>
      <c r="S104" s="38">
        <v>44227</v>
      </c>
      <c r="T104" s="17">
        <v>6000</v>
      </c>
    </row>
    <row r="105" spans="1:20" ht="40.5" x14ac:dyDescent="0.2">
      <c r="A105" s="34" t="s">
        <v>299</v>
      </c>
      <c r="B105" s="12"/>
      <c r="C105" s="13" t="s">
        <v>67</v>
      </c>
      <c r="D105" s="12" t="s">
        <v>68</v>
      </c>
      <c r="E105" s="35" t="s">
        <v>300</v>
      </c>
      <c r="F105" s="24" t="s">
        <v>54</v>
      </c>
      <c r="G105" s="14"/>
      <c r="H105" s="15"/>
      <c r="I105" s="36" t="s">
        <v>197</v>
      </c>
      <c r="J105" s="24"/>
      <c r="K105" s="25" t="s">
        <v>198</v>
      </c>
      <c r="L105" s="37"/>
      <c r="M105" s="15"/>
      <c r="N105" s="36" t="s">
        <v>197</v>
      </c>
      <c r="O105" s="24"/>
      <c r="P105" s="25" t="s">
        <v>198</v>
      </c>
      <c r="Q105" s="17">
        <v>160</v>
      </c>
      <c r="R105" s="18">
        <v>43928</v>
      </c>
      <c r="S105" s="38">
        <f>+R105+10</f>
        <v>43938</v>
      </c>
      <c r="T105" s="17">
        <v>160</v>
      </c>
    </row>
    <row r="106" spans="1:20" ht="27" x14ac:dyDescent="0.2">
      <c r="A106" s="34" t="s">
        <v>301</v>
      </c>
      <c r="B106" s="12"/>
      <c r="C106" s="13" t="s">
        <v>67</v>
      </c>
      <c r="D106" s="12" t="s">
        <v>68</v>
      </c>
      <c r="E106" s="35" t="s">
        <v>302</v>
      </c>
      <c r="F106" s="24" t="s">
        <v>54</v>
      </c>
      <c r="G106" s="14"/>
      <c r="H106" s="15"/>
      <c r="I106" s="36" t="s">
        <v>120</v>
      </c>
      <c r="J106" s="24"/>
      <c r="K106" s="25" t="s">
        <v>121</v>
      </c>
      <c r="L106" s="37"/>
      <c r="M106" s="15"/>
      <c r="N106" s="36" t="s">
        <v>120</v>
      </c>
      <c r="O106" s="24"/>
      <c r="P106" s="25" t="s">
        <v>121</v>
      </c>
      <c r="Q106" s="17">
        <v>4000</v>
      </c>
      <c r="R106" s="18">
        <v>43941</v>
      </c>
      <c r="S106" s="38">
        <f>+R106+30</f>
        <v>43971</v>
      </c>
      <c r="T106" s="17">
        <v>2940</v>
      </c>
    </row>
    <row r="107" spans="1:20" ht="42.75" x14ac:dyDescent="0.2">
      <c r="A107" s="34" t="s">
        <v>303</v>
      </c>
      <c r="B107" s="12"/>
      <c r="C107" s="13" t="s">
        <v>67</v>
      </c>
      <c r="D107" s="12" t="s">
        <v>68</v>
      </c>
      <c r="E107" s="35" t="s">
        <v>304</v>
      </c>
      <c r="F107" s="24" t="s">
        <v>54</v>
      </c>
      <c r="G107" s="14"/>
      <c r="H107" s="15"/>
      <c r="I107" s="36" t="s">
        <v>137</v>
      </c>
      <c r="J107" s="24"/>
      <c r="K107" s="25" t="s">
        <v>138</v>
      </c>
      <c r="L107" s="37"/>
      <c r="M107" s="15"/>
      <c r="N107" s="36" t="s">
        <v>137</v>
      </c>
      <c r="O107" s="24"/>
      <c r="P107" s="25" t="s">
        <v>138</v>
      </c>
      <c r="Q107" s="17">
        <v>192</v>
      </c>
      <c r="R107" s="18">
        <v>43950</v>
      </c>
      <c r="S107" s="38">
        <f>+R107+15</f>
        <v>43965</v>
      </c>
      <c r="T107" s="17">
        <v>192</v>
      </c>
    </row>
    <row r="108" spans="1:20" ht="27" x14ac:dyDescent="0.2">
      <c r="A108" s="34" t="s">
        <v>305</v>
      </c>
      <c r="B108" s="12"/>
      <c r="C108" s="13" t="s">
        <v>67</v>
      </c>
      <c r="D108" s="12" t="s">
        <v>68</v>
      </c>
      <c r="E108" s="35" t="s">
        <v>306</v>
      </c>
      <c r="F108" s="24" t="s">
        <v>54</v>
      </c>
      <c r="G108" s="14"/>
      <c r="H108" s="15"/>
      <c r="I108" s="36" t="s">
        <v>307</v>
      </c>
      <c r="J108" s="24"/>
      <c r="K108" s="25" t="s">
        <v>308</v>
      </c>
      <c r="L108" s="37"/>
      <c r="M108" s="15"/>
      <c r="N108" s="36" t="s">
        <v>307</v>
      </c>
      <c r="O108" s="24"/>
      <c r="P108" s="25" t="s">
        <v>308</v>
      </c>
      <c r="Q108" s="17">
        <v>810</v>
      </c>
      <c r="R108" s="18">
        <v>43950</v>
      </c>
      <c r="S108" s="38">
        <f>+R108+60</f>
        <v>44010</v>
      </c>
      <c r="T108" s="17">
        <v>810</v>
      </c>
    </row>
    <row r="109" spans="1:20" ht="40.5" x14ac:dyDescent="0.2">
      <c r="A109" s="34" t="s">
        <v>309</v>
      </c>
      <c r="B109" s="12"/>
      <c r="C109" s="13" t="s">
        <v>67</v>
      </c>
      <c r="D109" s="12" t="s">
        <v>68</v>
      </c>
      <c r="E109" s="35" t="s">
        <v>310</v>
      </c>
      <c r="F109" s="24" t="s">
        <v>54</v>
      </c>
      <c r="G109" s="14"/>
      <c r="H109" s="15"/>
      <c r="I109" s="36" t="s">
        <v>120</v>
      </c>
      <c r="J109" s="24"/>
      <c r="K109" s="25" t="s">
        <v>121</v>
      </c>
      <c r="L109" s="37"/>
      <c r="M109" s="15"/>
      <c r="N109" s="36" t="s">
        <v>120</v>
      </c>
      <c r="O109" s="24"/>
      <c r="P109" s="25" t="s">
        <v>121</v>
      </c>
      <c r="Q109" s="17">
        <v>685</v>
      </c>
      <c r="R109" s="18">
        <v>43957</v>
      </c>
      <c r="S109" s="38">
        <f>+R109+15</f>
        <v>43972</v>
      </c>
      <c r="T109" s="17">
        <v>685</v>
      </c>
    </row>
    <row r="110" spans="1:20" ht="28.5" x14ac:dyDescent="0.2">
      <c r="A110" s="34" t="s">
        <v>311</v>
      </c>
      <c r="B110" s="12"/>
      <c r="C110" s="13" t="s">
        <v>67</v>
      </c>
      <c r="D110" s="12" t="s">
        <v>68</v>
      </c>
      <c r="E110" s="35" t="s">
        <v>312</v>
      </c>
      <c r="F110" s="24" t="s">
        <v>54</v>
      </c>
      <c r="G110" s="14"/>
      <c r="H110" s="15"/>
      <c r="I110" s="36"/>
      <c r="J110" s="24" t="s">
        <v>313</v>
      </c>
      <c r="K110" s="25" t="s">
        <v>314</v>
      </c>
      <c r="L110" s="37"/>
      <c r="M110" s="15"/>
      <c r="N110" s="36"/>
      <c r="O110" s="24" t="s">
        <v>313</v>
      </c>
      <c r="P110" s="25" t="s">
        <v>314</v>
      </c>
      <c r="Q110" s="17">
        <v>125</v>
      </c>
      <c r="R110" s="18">
        <v>43958</v>
      </c>
      <c r="S110" s="38">
        <f>+R110+10</f>
        <v>43968</v>
      </c>
      <c r="T110" s="17">
        <v>125</v>
      </c>
    </row>
    <row r="111" spans="1:20" ht="42.75" x14ac:dyDescent="0.2">
      <c r="A111" s="34" t="s">
        <v>315</v>
      </c>
      <c r="B111" s="12"/>
      <c r="C111" s="13" t="s">
        <v>67</v>
      </c>
      <c r="D111" s="12" t="s">
        <v>68</v>
      </c>
      <c r="E111" s="35" t="s">
        <v>316</v>
      </c>
      <c r="F111" s="24" t="s">
        <v>54</v>
      </c>
      <c r="G111" s="14"/>
      <c r="H111" s="15"/>
      <c r="I111" s="36" t="s">
        <v>137</v>
      </c>
      <c r="J111" s="24"/>
      <c r="K111" s="25" t="s">
        <v>138</v>
      </c>
      <c r="L111" s="37"/>
      <c r="M111" s="15"/>
      <c r="N111" s="36" t="s">
        <v>137</v>
      </c>
      <c r="O111" s="24"/>
      <c r="P111" s="25" t="s">
        <v>138</v>
      </c>
      <c r="Q111" s="17">
        <v>1158</v>
      </c>
      <c r="R111" s="18">
        <v>43959</v>
      </c>
      <c r="S111" s="38">
        <f>+R111+45</f>
        <v>44004</v>
      </c>
      <c r="T111" s="17">
        <v>1158</v>
      </c>
    </row>
    <row r="112" spans="1:20" ht="54" x14ac:dyDescent="0.2">
      <c r="A112" s="34" t="s">
        <v>317</v>
      </c>
      <c r="B112" s="12"/>
      <c r="C112" s="13" t="s">
        <v>67</v>
      </c>
      <c r="D112" s="12" t="s">
        <v>68</v>
      </c>
      <c r="E112" s="35" t="s">
        <v>318</v>
      </c>
      <c r="F112" s="24" t="s">
        <v>54</v>
      </c>
      <c r="G112" s="14"/>
      <c r="H112" s="15"/>
      <c r="I112" s="36" t="s">
        <v>105</v>
      </c>
      <c r="J112" s="24"/>
      <c r="K112" s="25" t="s">
        <v>106</v>
      </c>
      <c r="L112" s="37"/>
      <c r="M112" s="15"/>
      <c r="N112" s="36" t="s">
        <v>105</v>
      </c>
      <c r="O112" s="24"/>
      <c r="P112" s="25" t="s">
        <v>106</v>
      </c>
      <c r="Q112" s="17">
        <v>2500</v>
      </c>
      <c r="R112" s="18">
        <v>43962</v>
      </c>
      <c r="S112" s="38">
        <v>44196</v>
      </c>
      <c r="T112" s="17">
        <v>1185</v>
      </c>
    </row>
    <row r="113" spans="1:20" ht="54" x14ac:dyDescent="0.2">
      <c r="A113" s="34" t="s">
        <v>319</v>
      </c>
      <c r="B113" s="12"/>
      <c r="C113" s="13" t="s">
        <v>67</v>
      </c>
      <c r="D113" s="12" t="s">
        <v>68</v>
      </c>
      <c r="E113" s="35" t="s">
        <v>320</v>
      </c>
      <c r="F113" s="24" t="s">
        <v>54</v>
      </c>
      <c r="G113" s="14"/>
      <c r="H113" s="15"/>
      <c r="I113" s="36" t="s">
        <v>321</v>
      </c>
      <c r="J113" s="24"/>
      <c r="K113" s="25" t="s">
        <v>322</v>
      </c>
      <c r="L113" s="37"/>
      <c r="M113" s="15"/>
      <c r="N113" s="36" t="s">
        <v>321</v>
      </c>
      <c r="O113" s="24"/>
      <c r="P113" s="25" t="s">
        <v>322</v>
      </c>
      <c r="Q113" s="17">
        <v>3500</v>
      </c>
      <c r="R113" s="18">
        <v>43963</v>
      </c>
      <c r="S113" s="38">
        <v>44012</v>
      </c>
      <c r="T113" s="17">
        <f>+Q113</f>
        <v>3500</v>
      </c>
    </row>
    <row r="114" spans="1:20" ht="27" x14ac:dyDescent="0.2">
      <c r="A114" s="34" t="s">
        <v>323</v>
      </c>
      <c r="B114" s="12"/>
      <c r="C114" s="13" t="s">
        <v>67</v>
      </c>
      <c r="D114" s="12" t="s">
        <v>68</v>
      </c>
      <c r="E114" s="35" t="s">
        <v>324</v>
      </c>
      <c r="F114" s="24" t="s">
        <v>54</v>
      </c>
      <c r="G114" s="14"/>
      <c r="H114" s="15"/>
      <c r="I114" s="36" t="s">
        <v>197</v>
      </c>
      <c r="J114" s="24"/>
      <c r="K114" s="25" t="s">
        <v>198</v>
      </c>
      <c r="L114" s="37"/>
      <c r="M114" s="15"/>
      <c r="N114" s="36" t="s">
        <v>197</v>
      </c>
      <c r="O114" s="24"/>
      <c r="P114" s="25" t="s">
        <v>198</v>
      </c>
      <c r="Q114" s="17">
        <v>123</v>
      </c>
      <c r="R114" s="18">
        <v>43966</v>
      </c>
      <c r="S114" s="38">
        <f>+R114+30</f>
        <v>43996</v>
      </c>
      <c r="T114" s="17">
        <v>123</v>
      </c>
    </row>
    <row r="115" spans="1:20" ht="42.75" x14ac:dyDescent="0.2">
      <c r="A115" s="34" t="s">
        <v>325</v>
      </c>
      <c r="B115" s="12"/>
      <c r="C115" s="13" t="s">
        <v>67</v>
      </c>
      <c r="D115" s="12" t="s">
        <v>68</v>
      </c>
      <c r="E115" s="35" t="s">
        <v>326</v>
      </c>
      <c r="F115" s="24" t="s">
        <v>54</v>
      </c>
      <c r="G115" s="14"/>
      <c r="H115" s="15"/>
      <c r="I115" s="36" t="s">
        <v>137</v>
      </c>
      <c r="J115" s="24"/>
      <c r="K115" s="25" t="s">
        <v>138</v>
      </c>
      <c r="L115" s="37"/>
      <c r="M115" s="15"/>
      <c r="N115" s="36" t="s">
        <v>137</v>
      </c>
      <c r="O115" s="24"/>
      <c r="P115" s="25" t="s">
        <v>138</v>
      </c>
      <c r="Q115" s="17">
        <v>820.5</v>
      </c>
      <c r="R115" s="18">
        <v>43970</v>
      </c>
      <c r="S115" s="38">
        <f>+R115+45</f>
        <v>44015</v>
      </c>
      <c r="T115" s="17">
        <v>820.25</v>
      </c>
    </row>
    <row r="116" spans="1:20" ht="81" x14ac:dyDescent="0.2">
      <c r="A116" s="34" t="s">
        <v>327</v>
      </c>
      <c r="B116" s="12"/>
      <c r="C116" s="13" t="s">
        <v>67</v>
      </c>
      <c r="D116" s="12" t="s">
        <v>68</v>
      </c>
      <c r="E116" s="35" t="s">
        <v>328</v>
      </c>
      <c r="F116" s="24" t="s">
        <v>54</v>
      </c>
      <c r="G116" s="14"/>
      <c r="H116" s="15"/>
      <c r="I116" s="36" t="s">
        <v>329</v>
      </c>
      <c r="J116" s="24"/>
      <c r="K116" s="25" t="s">
        <v>330</v>
      </c>
      <c r="L116" s="37"/>
      <c r="M116" s="15"/>
      <c r="N116" s="36" t="s">
        <v>329</v>
      </c>
      <c r="O116" s="24"/>
      <c r="P116" s="25" t="s">
        <v>94</v>
      </c>
      <c r="Q116" s="17">
        <v>1400</v>
      </c>
      <c r="R116" s="18">
        <v>43973</v>
      </c>
      <c r="S116" s="38">
        <f>+R116+90</f>
        <v>44063</v>
      </c>
      <c r="T116" s="17">
        <v>1398.13</v>
      </c>
    </row>
    <row r="117" spans="1:20" ht="28.5" x14ac:dyDescent="0.2">
      <c r="A117" s="34" t="s">
        <v>331</v>
      </c>
      <c r="B117" s="12"/>
      <c r="C117" s="13" t="s">
        <v>67</v>
      </c>
      <c r="D117" s="12" t="s">
        <v>68</v>
      </c>
      <c r="E117" s="35" t="s">
        <v>332</v>
      </c>
      <c r="F117" s="24" t="s">
        <v>54</v>
      </c>
      <c r="G117" s="14"/>
      <c r="H117" s="15"/>
      <c r="I117" s="36" t="s">
        <v>333</v>
      </c>
      <c r="J117" s="24"/>
      <c r="K117" s="25" t="s">
        <v>334</v>
      </c>
      <c r="L117" s="37"/>
      <c r="M117" s="15"/>
      <c r="N117" s="36" t="s">
        <v>333</v>
      </c>
      <c r="O117" s="24"/>
      <c r="P117" s="25" t="s">
        <v>334</v>
      </c>
      <c r="Q117" s="17">
        <v>760</v>
      </c>
      <c r="R117" s="18">
        <v>43978</v>
      </c>
      <c r="S117" s="38">
        <f>+R117+15</f>
        <v>43993</v>
      </c>
      <c r="T117" s="17">
        <v>760</v>
      </c>
    </row>
    <row r="118" spans="1:20" ht="27" x14ac:dyDescent="0.2">
      <c r="A118" s="34" t="s">
        <v>335</v>
      </c>
      <c r="B118" s="12"/>
      <c r="C118" s="13" t="s">
        <v>67</v>
      </c>
      <c r="D118" s="12" t="s">
        <v>68</v>
      </c>
      <c r="E118" s="35" t="s">
        <v>336</v>
      </c>
      <c r="F118" s="24" t="s">
        <v>54</v>
      </c>
      <c r="G118" s="14"/>
      <c r="H118" s="15"/>
      <c r="I118" s="36" t="s">
        <v>337</v>
      </c>
      <c r="J118" s="24"/>
      <c r="K118" s="25" t="s">
        <v>338</v>
      </c>
      <c r="L118" s="37"/>
      <c r="M118" s="15"/>
      <c r="N118" s="36" t="s">
        <v>337</v>
      </c>
      <c r="O118" s="24"/>
      <c r="P118" s="25" t="s">
        <v>338</v>
      </c>
      <c r="Q118" s="17">
        <v>1450</v>
      </c>
      <c r="R118" s="18">
        <v>43985</v>
      </c>
      <c r="S118" s="38">
        <v>44012</v>
      </c>
      <c r="T118" s="17">
        <v>1450</v>
      </c>
    </row>
    <row r="119" spans="1:20" ht="28.5" x14ac:dyDescent="0.2">
      <c r="A119" s="34" t="s">
        <v>339</v>
      </c>
      <c r="B119" s="12"/>
      <c r="C119" s="13" t="s">
        <v>67</v>
      </c>
      <c r="D119" s="12" t="s">
        <v>68</v>
      </c>
      <c r="E119" s="35" t="s">
        <v>340</v>
      </c>
      <c r="F119" s="24" t="s">
        <v>54</v>
      </c>
      <c r="G119" s="14"/>
      <c r="H119" s="15"/>
      <c r="I119" s="36" t="s">
        <v>341</v>
      </c>
      <c r="J119" s="24"/>
      <c r="K119" s="25" t="s">
        <v>342</v>
      </c>
      <c r="L119" s="37"/>
      <c r="M119" s="15"/>
      <c r="N119" s="36" t="s">
        <v>341</v>
      </c>
      <c r="O119" s="24"/>
      <c r="P119" s="25" t="s">
        <v>342</v>
      </c>
      <c r="Q119" s="17">
        <v>3700</v>
      </c>
      <c r="R119" s="18">
        <v>43985</v>
      </c>
      <c r="S119" s="38">
        <v>44012</v>
      </c>
      <c r="T119" s="17">
        <v>3700</v>
      </c>
    </row>
    <row r="120" spans="1:20" ht="67.5" x14ac:dyDescent="0.2">
      <c r="A120" s="34" t="s">
        <v>343</v>
      </c>
      <c r="B120" s="12"/>
      <c r="C120" s="13" t="s">
        <v>67</v>
      </c>
      <c r="D120" s="12" t="s">
        <v>68</v>
      </c>
      <c r="E120" s="35" t="s">
        <v>344</v>
      </c>
      <c r="F120" s="24" t="s">
        <v>54</v>
      </c>
      <c r="G120" s="14"/>
      <c r="H120" s="15"/>
      <c r="I120" s="36" t="s">
        <v>345</v>
      </c>
      <c r="J120" s="24"/>
      <c r="K120" s="25" t="s">
        <v>346</v>
      </c>
      <c r="L120" s="37"/>
      <c r="M120" s="15"/>
      <c r="N120" s="36" t="s">
        <v>345</v>
      </c>
      <c r="O120" s="24"/>
      <c r="P120" s="25" t="s">
        <v>346</v>
      </c>
      <c r="Q120" s="17">
        <v>5000</v>
      </c>
      <c r="R120" s="18">
        <v>43991</v>
      </c>
      <c r="S120" s="38">
        <f>+R120+325</f>
        <v>44316</v>
      </c>
      <c r="T120" s="17">
        <f>1700+2700</f>
        <v>4400</v>
      </c>
    </row>
    <row r="121" spans="1:20" ht="54" x14ac:dyDescent="0.2">
      <c r="A121" s="34" t="s">
        <v>347</v>
      </c>
      <c r="B121" s="12"/>
      <c r="C121" s="13" t="s">
        <v>67</v>
      </c>
      <c r="D121" s="12" t="s">
        <v>68</v>
      </c>
      <c r="E121" s="35" t="s">
        <v>348</v>
      </c>
      <c r="F121" s="24" t="s">
        <v>54</v>
      </c>
      <c r="G121" s="14"/>
      <c r="H121" s="15"/>
      <c r="I121" s="36" t="s">
        <v>349</v>
      </c>
      <c r="J121" s="24"/>
      <c r="K121" s="25" t="s">
        <v>350</v>
      </c>
      <c r="L121" s="37"/>
      <c r="M121" s="15"/>
      <c r="N121" s="36" t="s">
        <v>349</v>
      </c>
      <c r="O121" s="24"/>
      <c r="P121" s="25" t="s">
        <v>350</v>
      </c>
      <c r="Q121" s="17">
        <v>4500</v>
      </c>
      <c r="R121" s="18">
        <v>43991</v>
      </c>
      <c r="S121" s="38">
        <v>44135</v>
      </c>
      <c r="T121" s="17">
        <v>4500</v>
      </c>
    </row>
    <row r="122" spans="1:20" ht="94.5" x14ac:dyDescent="0.2">
      <c r="A122" s="34" t="s">
        <v>351</v>
      </c>
      <c r="B122" s="12"/>
      <c r="C122" s="13" t="s">
        <v>67</v>
      </c>
      <c r="D122" s="12" t="s">
        <v>68</v>
      </c>
      <c r="E122" s="35" t="s">
        <v>352</v>
      </c>
      <c r="F122" s="24" t="s">
        <v>54</v>
      </c>
      <c r="G122" s="14"/>
      <c r="H122" s="15"/>
      <c r="I122" s="36" t="s">
        <v>270</v>
      </c>
      <c r="J122" s="24"/>
      <c r="K122" s="25" t="s">
        <v>271</v>
      </c>
      <c r="L122" s="37"/>
      <c r="M122" s="15"/>
      <c r="N122" s="36" t="s">
        <v>270</v>
      </c>
      <c r="O122" s="24"/>
      <c r="P122" s="25" t="s">
        <v>271</v>
      </c>
      <c r="Q122" s="17">
        <v>34000</v>
      </c>
      <c r="R122" s="18">
        <v>43991</v>
      </c>
      <c r="S122" s="38">
        <v>44165</v>
      </c>
      <c r="T122" s="17">
        <v>30610</v>
      </c>
    </row>
    <row r="123" spans="1:20" ht="40.5" x14ac:dyDescent="0.2">
      <c r="A123" s="34" t="s">
        <v>353</v>
      </c>
      <c r="B123" s="12"/>
      <c r="C123" s="13" t="s">
        <v>67</v>
      </c>
      <c r="D123" s="12" t="s">
        <v>68</v>
      </c>
      <c r="E123" s="35" t="s">
        <v>354</v>
      </c>
      <c r="F123" s="24" t="s">
        <v>54</v>
      </c>
      <c r="G123" s="14"/>
      <c r="H123" s="15"/>
      <c r="I123" s="36" t="s">
        <v>251</v>
      </c>
      <c r="J123" s="24"/>
      <c r="K123" s="25" t="s">
        <v>252</v>
      </c>
      <c r="L123" s="37"/>
      <c r="M123" s="15"/>
      <c r="N123" s="36" t="s">
        <v>251</v>
      </c>
      <c r="O123" s="24"/>
      <c r="P123" s="25" t="s">
        <v>252</v>
      </c>
      <c r="Q123" s="17">
        <v>7235</v>
      </c>
      <c r="R123" s="18">
        <v>43991</v>
      </c>
      <c r="S123" s="38">
        <v>44135</v>
      </c>
      <c r="T123" s="17">
        <v>7235</v>
      </c>
    </row>
    <row r="124" spans="1:20" ht="42.75" x14ac:dyDescent="0.2">
      <c r="A124" s="34" t="s">
        <v>355</v>
      </c>
      <c r="B124" s="12"/>
      <c r="C124" s="13" t="s">
        <v>67</v>
      </c>
      <c r="D124" s="12" t="s">
        <v>68</v>
      </c>
      <c r="E124" s="35" t="s">
        <v>356</v>
      </c>
      <c r="F124" s="24" t="s">
        <v>54</v>
      </c>
      <c r="G124" s="14"/>
      <c r="H124" s="15"/>
      <c r="I124" s="36" t="s">
        <v>137</v>
      </c>
      <c r="J124" s="24"/>
      <c r="K124" s="25" t="s">
        <v>138</v>
      </c>
      <c r="L124" s="37"/>
      <c r="M124" s="15"/>
      <c r="N124" s="36" t="s">
        <v>137</v>
      </c>
      <c r="O124" s="24"/>
      <c r="P124" s="25" t="s">
        <v>138</v>
      </c>
      <c r="Q124" s="17">
        <v>840</v>
      </c>
      <c r="R124" s="18">
        <v>43999</v>
      </c>
      <c r="S124" s="38">
        <f>+R124+45</f>
        <v>44044</v>
      </c>
      <c r="T124" s="17">
        <v>840</v>
      </c>
    </row>
    <row r="125" spans="1:20" ht="81" x14ac:dyDescent="0.2">
      <c r="A125" s="34" t="s">
        <v>357</v>
      </c>
      <c r="B125" s="12"/>
      <c r="C125" s="13" t="s">
        <v>67</v>
      </c>
      <c r="D125" s="12" t="s">
        <v>68</v>
      </c>
      <c r="E125" s="35" t="s">
        <v>358</v>
      </c>
      <c r="F125" s="24" t="s">
        <v>54</v>
      </c>
      <c r="G125" s="14"/>
      <c r="H125" s="15"/>
      <c r="I125" s="36" t="s">
        <v>359</v>
      </c>
      <c r="J125" s="24"/>
      <c r="K125" s="25" t="s">
        <v>360</v>
      </c>
      <c r="L125" s="37"/>
      <c r="M125" s="15"/>
      <c r="N125" s="36" t="s">
        <v>359</v>
      </c>
      <c r="O125" s="24"/>
      <c r="P125" s="25" t="s">
        <v>360</v>
      </c>
      <c r="Q125" s="17">
        <v>13050</v>
      </c>
      <c r="R125" s="18">
        <v>44004</v>
      </c>
      <c r="S125" s="38">
        <v>44104</v>
      </c>
      <c r="T125" s="17">
        <v>13050</v>
      </c>
    </row>
    <row r="126" spans="1:20" ht="54" x14ac:dyDescent="0.2">
      <c r="A126" s="34" t="s">
        <v>361</v>
      </c>
      <c r="B126" s="12"/>
      <c r="C126" s="13" t="s">
        <v>67</v>
      </c>
      <c r="D126" s="12" t="s">
        <v>68</v>
      </c>
      <c r="E126" s="35" t="s">
        <v>362</v>
      </c>
      <c r="F126" s="24" t="s">
        <v>54</v>
      </c>
      <c r="G126" s="14"/>
      <c r="H126" s="15"/>
      <c r="I126" s="36" t="s">
        <v>124</v>
      </c>
      <c r="J126" s="24"/>
      <c r="K126" s="25" t="s">
        <v>125</v>
      </c>
      <c r="L126" s="37"/>
      <c r="M126" s="15"/>
      <c r="N126" s="36" t="s">
        <v>124</v>
      </c>
      <c r="O126" s="24"/>
      <c r="P126" s="25" t="s">
        <v>125</v>
      </c>
      <c r="Q126" s="17">
        <v>1980</v>
      </c>
      <c r="R126" s="18">
        <v>44006</v>
      </c>
      <c r="S126" s="38">
        <v>44104</v>
      </c>
      <c r="T126" s="17">
        <v>1980</v>
      </c>
    </row>
    <row r="127" spans="1:20" ht="42.75" x14ac:dyDescent="0.2">
      <c r="A127" s="34" t="s">
        <v>363</v>
      </c>
      <c r="B127" s="12"/>
      <c r="C127" s="13" t="s">
        <v>67</v>
      </c>
      <c r="D127" s="12" t="s">
        <v>68</v>
      </c>
      <c r="E127" s="35" t="s">
        <v>364</v>
      </c>
      <c r="F127" s="24" t="s">
        <v>54</v>
      </c>
      <c r="G127" s="14"/>
      <c r="H127" s="15"/>
      <c r="I127" s="36" t="s">
        <v>137</v>
      </c>
      <c r="J127" s="24"/>
      <c r="K127" s="25" t="s">
        <v>138</v>
      </c>
      <c r="L127" s="37"/>
      <c r="M127" s="15"/>
      <c r="N127" s="36" t="s">
        <v>137</v>
      </c>
      <c r="O127" s="24"/>
      <c r="P127" s="25" t="s">
        <v>138</v>
      </c>
      <c r="Q127" s="17">
        <v>2123</v>
      </c>
      <c r="R127" s="18">
        <v>44012</v>
      </c>
      <c r="S127" s="38">
        <f>+R127+45</f>
        <v>44057</v>
      </c>
      <c r="T127" s="17">
        <v>2123</v>
      </c>
    </row>
    <row r="128" spans="1:20" ht="28.5" x14ac:dyDescent="0.2">
      <c r="A128" s="34" t="s">
        <v>365</v>
      </c>
      <c r="B128" s="12"/>
      <c r="C128" s="13" t="s">
        <v>67</v>
      </c>
      <c r="D128" s="12" t="s">
        <v>68</v>
      </c>
      <c r="E128" s="35" t="s">
        <v>366</v>
      </c>
      <c r="F128" s="24" t="s">
        <v>54</v>
      </c>
      <c r="G128" s="14"/>
      <c r="H128" s="15"/>
      <c r="I128" s="36" t="s">
        <v>367</v>
      </c>
      <c r="J128" s="24"/>
      <c r="K128" s="25" t="s">
        <v>368</v>
      </c>
      <c r="L128" s="37"/>
      <c r="M128" s="15"/>
      <c r="N128" s="36" t="s">
        <v>367</v>
      </c>
      <c r="O128" s="24"/>
      <c r="P128" s="25" t="s">
        <v>368</v>
      </c>
      <c r="Q128" s="17">
        <v>1664</v>
      </c>
      <c r="R128" s="18">
        <v>44014</v>
      </c>
      <c r="S128" s="38">
        <f>+R128+5</f>
        <v>44019</v>
      </c>
      <c r="T128" s="17">
        <v>1664</v>
      </c>
    </row>
    <row r="129" spans="1:20" ht="28.5" x14ac:dyDescent="0.2">
      <c r="A129" s="34" t="s">
        <v>369</v>
      </c>
      <c r="B129" s="12"/>
      <c r="C129" s="13" t="s">
        <v>67</v>
      </c>
      <c r="D129" s="12" t="s">
        <v>68</v>
      </c>
      <c r="E129" s="35" t="s">
        <v>366</v>
      </c>
      <c r="F129" s="24" t="s">
        <v>54</v>
      </c>
      <c r="G129" s="14"/>
      <c r="H129" s="15"/>
      <c r="I129" s="36" t="s">
        <v>370</v>
      </c>
      <c r="J129" s="24"/>
      <c r="K129" s="25" t="s">
        <v>371</v>
      </c>
      <c r="L129" s="37"/>
      <c r="M129" s="15"/>
      <c r="N129" s="36" t="s">
        <v>370</v>
      </c>
      <c r="O129" s="24"/>
      <c r="P129" s="25" t="s">
        <v>371</v>
      </c>
      <c r="Q129" s="17">
        <v>768.5</v>
      </c>
      <c r="R129" s="18">
        <v>44014</v>
      </c>
      <c r="S129" s="38">
        <f>+R129+5</f>
        <v>44019</v>
      </c>
      <c r="T129" s="17">
        <v>768.5</v>
      </c>
    </row>
    <row r="130" spans="1:20" ht="42.75" x14ac:dyDescent="0.2">
      <c r="A130" s="34" t="s">
        <v>372</v>
      </c>
      <c r="B130" s="12"/>
      <c r="C130" s="13" t="s">
        <v>67</v>
      </c>
      <c r="D130" s="12" t="s">
        <v>68</v>
      </c>
      <c r="E130" s="35" t="s">
        <v>373</v>
      </c>
      <c r="F130" s="24" t="s">
        <v>54</v>
      </c>
      <c r="G130" s="14"/>
      <c r="H130" s="15"/>
      <c r="I130" s="36" t="s">
        <v>137</v>
      </c>
      <c r="J130" s="24"/>
      <c r="K130" s="25" t="s">
        <v>138</v>
      </c>
      <c r="L130" s="37"/>
      <c r="M130" s="15"/>
      <c r="N130" s="36" t="s">
        <v>137</v>
      </c>
      <c r="O130" s="24"/>
      <c r="P130" s="25" t="s">
        <v>138</v>
      </c>
      <c r="Q130" s="17">
        <v>1158</v>
      </c>
      <c r="R130" s="18">
        <v>44018</v>
      </c>
      <c r="S130" s="38">
        <f>+R130+20</f>
        <v>44038</v>
      </c>
      <c r="T130" s="17">
        <v>1158</v>
      </c>
    </row>
    <row r="131" spans="1:20" ht="40.5" x14ac:dyDescent="0.2">
      <c r="A131" s="34" t="s">
        <v>374</v>
      </c>
      <c r="B131" s="12"/>
      <c r="C131" s="13" t="s">
        <v>67</v>
      </c>
      <c r="D131" s="12" t="s">
        <v>68</v>
      </c>
      <c r="E131" s="35" t="s">
        <v>375</v>
      </c>
      <c r="F131" s="24" t="s">
        <v>54</v>
      </c>
      <c r="G131" s="14"/>
      <c r="H131" s="15"/>
      <c r="I131" s="36" t="s">
        <v>376</v>
      </c>
      <c r="J131" s="24"/>
      <c r="K131" s="25" t="s">
        <v>377</v>
      </c>
      <c r="L131" s="37"/>
      <c r="M131" s="15"/>
      <c r="N131" s="36" t="s">
        <v>376</v>
      </c>
      <c r="O131" s="24"/>
      <c r="P131" s="25" t="s">
        <v>377</v>
      </c>
      <c r="Q131" s="17">
        <v>38000</v>
      </c>
      <c r="R131" s="18">
        <v>44022</v>
      </c>
      <c r="S131" s="38">
        <v>44104</v>
      </c>
      <c r="T131" s="17">
        <v>37618.1</v>
      </c>
    </row>
    <row r="132" spans="1:20" ht="40.5" x14ac:dyDescent="0.2">
      <c r="A132" s="34" t="s">
        <v>378</v>
      </c>
      <c r="B132" s="12"/>
      <c r="C132" s="13" t="s">
        <v>67</v>
      </c>
      <c r="D132" s="12" t="s">
        <v>68</v>
      </c>
      <c r="E132" s="35" t="s">
        <v>379</v>
      </c>
      <c r="F132" s="24" t="s">
        <v>54</v>
      </c>
      <c r="G132" s="14"/>
      <c r="H132" s="15"/>
      <c r="I132" s="36" t="s">
        <v>376</v>
      </c>
      <c r="J132" s="24"/>
      <c r="K132" s="25" t="s">
        <v>377</v>
      </c>
      <c r="L132" s="37"/>
      <c r="M132" s="15"/>
      <c r="N132" s="36" t="s">
        <v>376</v>
      </c>
      <c r="O132" s="24"/>
      <c r="P132" s="25" t="s">
        <v>377</v>
      </c>
      <c r="Q132" s="17">
        <v>31000</v>
      </c>
      <c r="R132" s="18">
        <v>44025</v>
      </c>
      <c r="S132" s="38">
        <v>44104</v>
      </c>
      <c r="T132" s="17">
        <v>30649.4</v>
      </c>
    </row>
    <row r="133" spans="1:20" ht="40.5" x14ac:dyDescent="0.2">
      <c r="A133" s="34" t="s">
        <v>380</v>
      </c>
      <c r="B133" s="12"/>
      <c r="C133" s="13" t="s">
        <v>67</v>
      </c>
      <c r="D133" s="12" t="s">
        <v>68</v>
      </c>
      <c r="E133" s="35" t="s">
        <v>381</v>
      </c>
      <c r="F133" s="24" t="s">
        <v>54</v>
      </c>
      <c r="G133" s="14"/>
      <c r="H133" s="15"/>
      <c r="I133" s="36" t="s">
        <v>376</v>
      </c>
      <c r="J133" s="24"/>
      <c r="K133" s="25" t="s">
        <v>377</v>
      </c>
      <c r="L133" s="37"/>
      <c r="M133" s="15"/>
      <c r="N133" s="36" t="s">
        <v>376</v>
      </c>
      <c r="O133" s="24"/>
      <c r="P133" s="25" t="s">
        <v>377</v>
      </c>
      <c r="Q133" s="17">
        <v>33000</v>
      </c>
      <c r="R133" s="18">
        <v>44025</v>
      </c>
      <c r="S133" s="38">
        <v>44104</v>
      </c>
      <c r="T133" s="17">
        <v>32959.5</v>
      </c>
    </row>
    <row r="134" spans="1:20" ht="42.75" x14ac:dyDescent="0.2">
      <c r="A134" s="34" t="s">
        <v>382</v>
      </c>
      <c r="B134" s="12"/>
      <c r="C134" s="13" t="s">
        <v>67</v>
      </c>
      <c r="D134" s="12" t="s">
        <v>68</v>
      </c>
      <c r="E134" s="35" t="s">
        <v>383</v>
      </c>
      <c r="F134" s="24" t="s">
        <v>54</v>
      </c>
      <c r="G134" s="14"/>
      <c r="H134" s="15"/>
      <c r="I134" s="36" t="s">
        <v>137</v>
      </c>
      <c r="J134" s="24"/>
      <c r="K134" s="25" t="s">
        <v>138</v>
      </c>
      <c r="L134" s="37"/>
      <c r="M134" s="15"/>
      <c r="N134" s="36" t="s">
        <v>137</v>
      </c>
      <c r="O134" s="24"/>
      <c r="P134" s="25" t="s">
        <v>138</v>
      </c>
      <c r="Q134" s="17">
        <v>564.29999999999995</v>
      </c>
      <c r="R134" s="18">
        <v>44026</v>
      </c>
      <c r="S134" s="38">
        <f>+R134+20</f>
        <v>44046</v>
      </c>
      <c r="T134" s="17">
        <v>573.65</v>
      </c>
    </row>
    <row r="135" spans="1:20" ht="27" x14ac:dyDescent="0.2">
      <c r="A135" s="34" t="s">
        <v>384</v>
      </c>
      <c r="B135" s="12"/>
      <c r="C135" s="13" t="s">
        <v>67</v>
      </c>
      <c r="D135" s="12" t="s">
        <v>68</v>
      </c>
      <c r="E135" s="35" t="s">
        <v>385</v>
      </c>
      <c r="F135" s="24" t="s">
        <v>54</v>
      </c>
      <c r="G135" s="14"/>
      <c r="H135" s="15"/>
      <c r="I135" s="36" t="s">
        <v>386</v>
      </c>
      <c r="J135" s="24"/>
      <c r="K135" s="25" t="s">
        <v>387</v>
      </c>
      <c r="L135" s="37"/>
      <c r="M135" s="15"/>
      <c r="N135" s="36" t="s">
        <v>386</v>
      </c>
      <c r="O135" s="24"/>
      <c r="P135" s="25" t="s">
        <v>387</v>
      </c>
      <c r="Q135" s="17">
        <v>800</v>
      </c>
      <c r="R135" s="18">
        <v>44054</v>
      </c>
      <c r="S135" s="38">
        <v>44104</v>
      </c>
      <c r="T135" s="17">
        <v>800</v>
      </c>
    </row>
    <row r="136" spans="1:20" ht="81" x14ac:dyDescent="0.2">
      <c r="A136" s="34" t="s">
        <v>388</v>
      </c>
      <c r="B136" s="12"/>
      <c r="C136" s="13" t="s">
        <v>67</v>
      </c>
      <c r="D136" s="12" t="s">
        <v>68</v>
      </c>
      <c r="E136" s="35" t="s">
        <v>389</v>
      </c>
      <c r="F136" s="24" t="s">
        <v>54</v>
      </c>
      <c r="G136" s="14"/>
      <c r="H136" s="15"/>
      <c r="I136" s="36" t="s">
        <v>105</v>
      </c>
      <c r="J136" s="24"/>
      <c r="K136" s="25" t="s">
        <v>106</v>
      </c>
      <c r="L136" s="37"/>
      <c r="M136" s="15"/>
      <c r="N136" s="36" t="s">
        <v>105</v>
      </c>
      <c r="O136" s="24"/>
      <c r="P136" s="25" t="s">
        <v>106</v>
      </c>
      <c r="Q136" s="17">
        <v>1280</v>
      </c>
      <c r="R136" s="18">
        <v>44055</v>
      </c>
      <c r="S136" s="38">
        <v>44104</v>
      </c>
      <c r="T136" s="17">
        <v>1280</v>
      </c>
    </row>
    <row r="137" spans="1:20" ht="42.75" x14ac:dyDescent="0.2">
      <c r="A137" s="34" t="s">
        <v>390</v>
      </c>
      <c r="B137" s="12"/>
      <c r="C137" s="13" t="s">
        <v>67</v>
      </c>
      <c r="D137" s="12" t="s">
        <v>68</v>
      </c>
      <c r="E137" s="35" t="s">
        <v>391</v>
      </c>
      <c r="F137" s="24" t="s">
        <v>54</v>
      </c>
      <c r="G137" s="14"/>
      <c r="H137" s="15"/>
      <c r="I137" s="36" t="s">
        <v>137</v>
      </c>
      <c r="J137" s="24"/>
      <c r="K137" s="25" t="s">
        <v>138</v>
      </c>
      <c r="L137" s="37"/>
      <c r="M137" s="15"/>
      <c r="N137" s="36" t="s">
        <v>137</v>
      </c>
      <c r="O137" s="24"/>
      <c r="P137" s="25" t="s">
        <v>138</v>
      </c>
      <c r="Q137" s="17">
        <v>205</v>
      </c>
      <c r="R137" s="18">
        <v>44062</v>
      </c>
      <c r="S137" s="38">
        <f t="shared" ref="S137:S147" si="0">+R137+20</f>
        <v>44082</v>
      </c>
      <c r="T137" s="17">
        <v>203.7</v>
      </c>
    </row>
    <row r="138" spans="1:20" ht="42.75" x14ac:dyDescent="0.2">
      <c r="A138" s="34" t="s">
        <v>392</v>
      </c>
      <c r="B138" s="12"/>
      <c r="C138" s="13" t="s">
        <v>67</v>
      </c>
      <c r="D138" s="12" t="s">
        <v>68</v>
      </c>
      <c r="E138" s="35" t="s">
        <v>393</v>
      </c>
      <c r="F138" s="24" t="s">
        <v>54</v>
      </c>
      <c r="G138" s="14"/>
      <c r="H138" s="15"/>
      <c r="I138" s="36" t="s">
        <v>137</v>
      </c>
      <c r="J138" s="24"/>
      <c r="K138" s="25" t="s">
        <v>138</v>
      </c>
      <c r="L138" s="37"/>
      <c r="M138" s="15"/>
      <c r="N138" s="36" t="s">
        <v>137</v>
      </c>
      <c r="O138" s="24"/>
      <c r="P138" s="25" t="s">
        <v>138</v>
      </c>
      <c r="Q138" s="17">
        <v>232.8</v>
      </c>
      <c r="R138" s="18">
        <v>44075</v>
      </c>
      <c r="S138" s="38">
        <f t="shared" si="0"/>
        <v>44095</v>
      </c>
      <c r="T138" s="17">
        <v>232.8</v>
      </c>
    </row>
    <row r="139" spans="1:20" ht="42.75" x14ac:dyDescent="0.2">
      <c r="A139" s="34" t="s">
        <v>394</v>
      </c>
      <c r="B139" s="12"/>
      <c r="C139" s="13" t="s">
        <v>67</v>
      </c>
      <c r="D139" s="12" t="s">
        <v>68</v>
      </c>
      <c r="E139" s="35" t="s">
        <v>395</v>
      </c>
      <c r="F139" s="24" t="s">
        <v>54</v>
      </c>
      <c r="G139" s="14"/>
      <c r="H139" s="15"/>
      <c r="I139" s="36" t="s">
        <v>137</v>
      </c>
      <c r="J139" s="24"/>
      <c r="K139" s="25" t="s">
        <v>138</v>
      </c>
      <c r="L139" s="37"/>
      <c r="M139" s="15"/>
      <c r="N139" s="36" t="s">
        <v>137</v>
      </c>
      <c r="O139" s="24"/>
      <c r="P139" s="25" t="s">
        <v>138</v>
      </c>
      <c r="Q139" s="17">
        <v>291</v>
      </c>
      <c r="R139" s="18">
        <v>44075</v>
      </c>
      <c r="S139" s="38">
        <f t="shared" si="0"/>
        <v>44095</v>
      </c>
      <c r="T139" s="17">
        <v>291</v>
      </c>
    </row>
    <row r="140" spans="1:20" ht="42.75" x14ac:dyDescent="0.2">
      <c r="A140" s="34" t="s">
        <v>396</v>
      </c>
      <c r="B140" s="12"/>
      <c r="C140" s="13" t="s">
        <v>67</v>
      </c>
      <c r="D140" s="12" t="s">
        <v>68</v>
      </c>
      <c r="E140" s="35" t="s">
        <v>397</v>
      </c>
      <c r="F140" s="24" t="s">
        <v>54</v>
      </c>
      <c r="G140" s="14"/>
      <c r="H140" s="15"/>
      <c r="I140" s="36" t="s">
        <v>137</v>
      </c>
      <c r="J140" s="24"/>
      <c r="K140" s="25" t="s">
        <v>138</v>
      </c>
      <c r="L140" s="37"/>
      <c r="M140" s="15"/>
      <c r="N140" s="36" t="s">
        <v>137</v>
      </c>
      <c r="O140" s="24"/>
      <c r="P140" s="25" t="s">
        <v>138</v>
      </c>
      <c r="Q140" s="17">
        <v>1312</v>
      </c>
      <c r="R140" s="18">
        <v>44075</v>
      </c>
      <c r="S140" s="38">
        <f t="shared" si="0"/>
        <v>44095</v>
      </c>
      <c r="T140" s="17">
        <v>1312</v>
      </c>
    </row>
    <row r="141" spans="1:20" ht="42.75" x14ac:dyDescent="0.2">
      <c r="A141" s="34" t="s">
        <v>398</v>
      </c>
      <c r="B141" s="12"/>
      <c r="C141" s="13" t="s">
        <v>67</v>
      </c>
      <c r="D141" s="12" t="s">
        <v>68</v>
      </c>
      <c r="E141" s="35" t="s">
        <v>399</v>
      </c>
      <c r="F141" s="24" t="s">
        <v>54</v>
      </c>
      <c r="G141" s="14"/>
      <c r="H141" s="15"/>
      <c r="I141" s="36" t="s">
        <v>137</v>
      </c>
      <c r="J141" s="24"/>
      <c r="K141" s="25" t="s">
        <v>138</v>
      </c>
      <c r="L141" s="37"/>
      <c r="M141" s="15"/>
      <c r="N141" s="36" t="s">
        <v>137</v>
      </c>
      <c r="O141" s="24"/>
      <c r="P141" s="25" t="s">
        <v>138</v>
      </c>
      <c r="Q141" s="17">
        <v>430</v>
      </c>
      <c r="R141" s="18">
        <v>44075</v>
      </c>
      <c r="S141" s="38">
        <f t="shared" si="0"/>
        <v>44095</v>
      </c>
      <c r="T141" s="17">
        <v>430</v>
      </c>
    </row>
    <row r="142" spans="1:20" ht="42.75" x14ac:dyDescent="0.2">
      <c r="A142" s="34" t="s">
        <v>400</v>
      </c>
      <c r="B142" s="12"/>
      <c r="C142" s="13" t="s">
        <v>67</v>
      </c>
      <c r="D142" s="12" t="s">
        <v>68</v>
      </c>
      <c r="E142" s="35" t="s">
        <v>401</v>
      </c>
      <c r="F142" s="24" t="s">
        <v>54</v>
      </c>
      <c r="G142" s="14"/>
      <c r="H142" s="15"/>
      <c r="I142" s="36" t="s">
        <v>137</v>
      </c>
      <c r="J142" s="24"/>
      <c r="K142" s="25" t="s">
        <v>138</v>
      </c>
      <c r="L142" s="37"/>
      <c r="M142" s="15"/>
      <c r="N142" s="36" t="s">
        <v>137</v>
      </c>
      <c r="O142" s="24"/>
      <c r="P142" s="25" t="s">
        <v>138</v>
      </c>
      <c r="Q142" s="17">
        <v>1394</v>
      </c>
      <c r="R142" s="18">
        <v>44075</v>
      </c>
      <c r="S142" s="38">
        <f t="shared" si="0"/>
        <v>44095</v>
      </c>
      <c r="T142" s="17">
        <v>1394</v>
      </c>
    </row>
    <row r="143" spans="1:20" ht="42.75" x14ac:dyDescent="0.2">
      <c r="A143" s="34" t="s">
        <v>402</v>
      </c>
      <c r="B143" s="12"/>
      <c r="C143" s="13" t="s">
        <v>67</v>
      </c>
      <c r="D143" s="12" t="s">
        <v>68</v>
      </c>
      <c r="E143" s="35" t="s">
        <v>403</v>
      </c>
      <c r="F143" s="24" t="s">
        <v>54</v>
      </c>
      <c r="G143" s="14"/>
      <c r="H143" s="15"/>
      <c r="I143" s="36" t="s">
        <v>137</v>
      </c>
      <c r="J143" s="24"/>
      <c r="K143" s="25" t="s">
        <v>138</v>
      </c>
      <c r="L143" s="37"/>
      <c r="M143" s="15"/>
      <c r="N143" s="36" t="s">
        <v>137</v>
      </c>
      <c r="O143" s="24"/>
      <c r="P143" s="25" t="s">
        <v>404</v>
      </c>
      <c r="Q143" s="17">
        <v>252.2</v>
      </c>
      <c r="R143" s="18">
        <v>44075</v>
      </c>
      <c r="S143" s="38">
        <f t="shared" si="0"/>
        <v>44095</v>
      </c>
      <c r="T143" s="17">
        <v>252.2</v>
      </c>
    </row>
    <row r="144" spans="1:20" ht="42.75" x14ac:dyDescent="0.2">
      <c r="A144" s="34" t="s">
        <v>405</v>
      </c>
      <c r="B144" s="12"/>
      <c r="C144" s="13" t="s">
        <v>67</v>
      </c>
      <c r="D144" s="12" t="s">
        <v>68</v>
      </c>
      <c r="E144" s="35" t="s">
        <v>406</v>
      </c>
      <c r="F144" s="24" t="s">
        <v>54</v>
      </c>
      <c r="G144" s="14"/>
      <c r="H144" s="15"/>
      <c r="I144" s="36" t="s">
        <v>137</v>
      </c>
      <c r="J144" s="24"/>
      <c r="K144" s="25" t="s">
        <v>138</v>
      </c>
      <c r="L144" s="37"/>
      <c r="M144" s="15"/>
      <c r="N144" s="36" t="s">
        <v>137</v>
      </c>
      <c r="O144" s="24"/>
      <c r="P144" s="25" t="s">
        <v>404</v>
      </c>
      <c r="Q144" s="17">
        <v>291</v>
      </c>
      <c r="R144" s="18">
        <v>44075</v>
      </c>
      <c r="S144" s="38">
        <f t="shared" si="0"/>
        <v>44095</v>
      </c>
      <c r="T144" s="17">
        <v>291</v>
      </c>
    </row>
    <row r="145" spans="1:20" ht="42.75" x14ac:dyDescent="0.2">
      <c r="A145" s="34" t="s">
        <v>407</v>
      </c>
      <c r="B145" s="12"/>
      <c r="C145" s="13" t="s">
        <v>67</v>
      </c>
      <c r="D145" s="12" t="s">
        <v>68</v>
      </c>
      <c r="E145" s="35" t="s">
        <v>408</v>
      </c>
      <c r="F145" s="24" t="s">
        <v>54</v>
      </c>
      <c r="G145" s="14"/>
      <c r="H145" s="15"/>
      <c r="I145" s="36" t="s">
        <v>137</v>
      </c>
      <c r="J145" s="24"/>
      <c r="K145" s="25" t="s">
        <v>138</v>
      </c>
      <c r="L145" s="37"/>
      <c r="M145" s="15"/>
      <c r="N145" s="36" t="s">
        <v>137</v>
      </c>
      <c r="O145" s="24"/>
      <c r="P145" s="25" t="s">
        <v>404</v>
      </c>
      <c r="Q145" s="17">
        <v>213.4</v>
      </c>
      <c r="R145" s="18">
        <v>44075</v>
      </c>
      <c r="S145" s="38">
        <f t="shared" si="0"/>
        <v>44095</v>
      </c>
      <c r="T145" s="17">
        <v>213.4</v>
      </c>
    </row>
    <row r="146" spans="1:20" ht="42.75" x14ac:dyDescent="0.2">
      <c r="A146" s="34" t="s">
        <v>409</v>
      </c>
      <c r="B146" s="12"/>
      <c r="C146" s="13" t="s">
        <v>67</v>
      </c>
      <c r="D146" s="12" t="s">
        <v>68</v>
      </c>
      <c r="E146" s="35" t="s">
        <v>410</v>
      </c>
      <c r="F146" s="24" t="s">
        <v>54</v>
      </c>
      <c r="G146" s="14"/>
      <c r="H146" s="15"/>
      <c r="I146" s="36" t="s">
        <v>137</v>
      </c>
      <c r="J146" s="24"/>
      <c r="K146" s="25" t="s">
        <v>138</v>
      </c>
      <c r="L146" s="37"/>
      <c r="M146" s="15"/>
      <c r="N146" s="36" t="s">
        <v>137</v>
      </c>
      <c r="O146" s="24"/>
      <c r="P146" s="25" t="s">
        <v>404</v>
      </c>
      <c r="Q146" s="17">
        <v>194</v>
      </c>
      <c r="R146" s="18">
        <v>44075</v>
      </c>
      <c r="S146" s="38">
        <f t="shared" si="0"/>
        <v>44095</v>
      </c>
      <c r="T146" s="17">
        <v>194</v>
      </c>
    </row>
    <row r="147" spans="1:20" ht="42.75" x14ac:dyDescent="0.2">
      <c r="A147" s="34" t="s">
        <v>411</v>
      </c>
      <c r="B147" s="12"/>
      <c r="C147" s="13" t="s">
        <v>67</v>
      </c>
      <c r="D147" s="12" t="s">
        <v>68</v>
      </c>
      <c r="E147" s="35" t="s">
        <v>412</v>
      </c>
      <c r="F147" s="24" t="s">
        <v>54</v>
      </c>
      <c r="G147" s="14"/>
      <c r="H147" s="15"/>
      <c r="I147" s="36" t="s">
        <v>137</v>
      </c>
      <c r="J147" s="24"/>
      <c r="K147" s="25" t="s">
        <v>138</v>
      </c>
      <c r="L147" s="37"/>
      <c r="M147" s="15"/>
      <c r="N147" s="36" t="s">
        <v>137</v>
      </c>
      <c r="O147" s="24"/>
      <c r="P147" s="25" t="s">
        <v>404</v>
      </c>
      <c r="Q147" s="17">
        <v>533</v>
      </c>
      <c r="R147" s="18">
        <v>44076</v>
      </c>
      <c r="S147" s="38">
        <f t="shared" si="0"/>
        <v>44096</v>
      </c>
      <c r="T147" s="17">
        <v>533</v>
      </c>
    </row>
    <row r="148" spans="1:20" ht="28.5" x14ac:dyDescent="0.2">
      <c r="A148" s="34" t="s">
        <v>413</v>
      </c>
      <c r="B148" s="12"/>
      <c r="C148" s="13" t="s">
        <v>67</v>
      </c>
      <c r="D148" s="12" t="s">
        <v>68</v>
      </c>
      <c r="E148" s="35" t="s">
        <v>414</v>
      </c>
      <c r="F148" s="24" t="s">
        <v>54</v>
      </c>
      <c r="G148" s="14"/>
      <c r="H148" s="15"/>
      <c r="I148" s="36" t="s">
        <v>115</v>
      </c>
      <c r="J148" s="24"/>
      <c r="K148" s="25" t="s">
        <v>415</v>
      </c>
      <c r="L148" s="37"/>
      <c r="M148" s="15"/>
      <c r="N148" s="36" t="s">
        <v>115</v>
      </c>
      <c r="O148" s="24"/>
      <c r="P148" s="25" t="s">
        <v>117</v>
      </c>
      <c r="Q148" s="17">
        <v>630</v>
      </c>
      <c r="R148" s="18">
        <v>44081</v>
      </c>
      <c r="S148" s="38">
        <f>+R148+90</f>
        <v>44171</v>
      </c>
      <c r="T148" s="17">
        <v>630</v>
      </c>
    </row>
    <row r="149" spans="1:20" ht="42.75" x14ac:dyDescent="0.2">
      <c r="A149" s="34" t="s">
        <v>416</v>
      </c>
      <c r="B149" s="12"/>
      <c r="C149" s="13" t="s">
        <v>67</v>
      </c>
      <c r="D149" s="12" t="s">
        <v>68</v>
      </c>
      <c r="E149" s="35" t="s">
        <v>417</v>
      </c>
      <c r="F149" s="24" t="s">
        <v>54</v>
      </c>
      <c r="G149" s="14"/>
      <c r="H149" s="15"/>
      <c r="I149" s="36" t="s">
        <v>137</v>
      </c>
      <c r="J149" s="24"/>
      <c r="K149" s="25" t="s">
        <v>138</v>
      </c>
      <c r="L149" s="37"/>
      <c r="M149" s="15"/>
      <c r="N149" s="36" t="s">
        <v>137</v>
      </c>
      <c r="O149" s="24"/>
      <c r="P149" s="25" t="s">
        <v>404</v>
      </c>
      <c r="Q149" s="17">
        <v>550.4</v>
      </c>
      <c r="R149" s="18">
        <v>44097</v>
      </c>
      <c r="S149" s="38">
        <f>+R149+20</f>
        <v>44117</v>
      </c>
      <c r="T149" s="17">
        <v>550.4</v>
      </c>
    </row>
    <row r="150" spans="1:20" ht="42.75" x14ac:dyDescent="0.2">
      <c r="A150" s="34" t="s">
        <v>418</v>
      </c>
      <c r="B150" s="12"/>
      <c r="C150" s="13" t="s">
        <v>67</v>
      </c>
      <c r="D150" s="12" t="s">
        <v>68</v>
      </c>
      <c r="E150" s="35" t="s">
        <v>401</v>
      </c>
      <c r="F150" s="24" t="s">
        <v>54</v>
      </c>
      <c r="G150" s="14"/>
      <c r="H150" s="15"/>
      <c r="I150" s="36" t="s">
        <v>137</v>
      </c>
      <c r="J150" s="24"/>
      <c r="K150" s="25" t="s">
        <v>138</v>
      </c>
      <c r="L150" s="37"/>
      <c r="M150" s="15"/>
      <c r="N150" s="36" t="s">
        <v>137</v>
      </c>
      <c r="O150" s="24"/>
      <c r="P150" s="25" t="s">
        <v>404</v>
      </c>
      <c r="Q150" s="17">
        <v>885.6</v>
      </c>
      <c r="R150" s="18">
        <v>44097</v>
      </c>
      <c r="S150" s="38">
        <f>+R150+20</f>
        <v>44117</v>
      </c>
      <c r="T150" s="17">
        <v>885.6</v>
      </c>
    </row>
    <row r="151" spans="1:20" ht="28.5" x14ac:dyDescent="0.2">
      <c r="A151" s="34" t="s">
        <v>419</v>
      </c>
      <c r="B151" s="12"/>
      <c r="C151" s="13" t="s">
        <v>67</v>
      </c>
      <c r="D151" s="12" t="s">
        <v>68</v>
      </c>
      <c r="E151" s="35" t="s">
        <v>420</v>
      </c>
      <c r="F151" s="24" t="s">
        <v>54</v>
      </c>
      <c r="G151" s="14"/>
      <c r="H151" s="15"/>
      <c r="I151" s="36" t="s">
        <v>421</v>
      </c>
      <c r="J151" s="24"/>
      <c r="K151" s="25" t="s">
        <v>422</v>
      </c>
      <c r="L151" s="37"/>
      <c r="M151" s="15"/>
      <c r="N151" s="36" t="s">
        <v>421</v>
      </c>
      <c r="O151" s="24"/>
      <c r="P151" s="25" t="s">
        <v>422</v>
      </c>
      <c r="Q151" s="17">
        <v>3500</v>
      </c>
      <c r="R151" s="18">
        <v>44097</v>
      </c>
      <c r="S151" s="38">
        <f>+R151+30</f>
        <v>44127</v>
      </c>
      <c r="T151" s="17">
        <v>3500</v>
      </c>
    </row>
    <row r="152" spans="1:20" ht="42.75" x14ac:dyDescent="0.2">
      <c r="A152" s="34" t="s">
        <v>423</v>
      </c>
      <c r="B152" s="12"/>
      <c r="C152" s="13" t="s">
        <v>67</v>
      </c>
      <c r="D152" s="12" t="s">
        <v>68</v>
      </c>
      <c r="E152" s="35" t="s">
        <v>424</v>
      </c>
      <c r="F152" s="24" t="s">
        <v>54</v>
      </c>
      <c r="G152" s="14"/>
      <c r="H152" s="15"/>
      <c r="I152" s="36" t="s">
        <v>137</v>
      </c>
      <c r="J152" s="24"/>
      <c r="K152" s="25" t="s">
        <v>138</v>
      </c>
      <c r="L152" s="37"/>
      <c r="M152" s="15"/>
      <c r="N152" s="36" t="s">
        <v>137</v>
      </c>
      <c r="O152" s="24"/>
      <c r="P152" s="25" t="s">
        <v>404</v>
      </c>
      <c r="Q152" s="17">
        <v>223.1</v>
      </c>
      <c r="R152" s="18">
        <v>44102</v>
      </c>
      <c r="S152" s="38">
        <f>+R152+20</f>
        <v>44122</v>
      </c>
      <c r="T152" s="17">
        <v>223.1</v>
      </c>
    </row>
    <row r="153" spans="1:20" ht="42.75" x14ac:dyDescent="0.2">
      <c r="A153" s="34" t="s">
        <v>425</v>
      </c>
      <c r="B153" s="12"/>
      <c r="C153" s="13" t="s">
        <v>67</v>
      </c>
      <c r="D153" s="12" t="s">
        <v>68</v>
      </c>
      <c r="E153" s="35" t="s">
        <v>426</v>
      </c>
      <c r="F153" s="24" t="s">
        <v>54</v>
      </c>
      <c r="G153" s="14"/>
      <c r="H153" s="15"/>
      <c r="I153" s="36" t="s">
        <v>137</v>
      </c>
      <c r="J153" s="24"/>
      <c r="K153" s="25" t="s">
        <v>138</v>
      </c>
      <c r="L153" s="37"/>
      <c r="M153" s="15"/>
      <c r="N153" s="36" t="s">
        <v>137</v>
      </c>
      <c r="O153" s="24"/>
      <c r="P153" s="25" t="s">
        <v>404</v>
      </c>
      <c r="Q153" s="17">
        <v>397.7</v>
      </c>
      <c r="R153" s="18">
        <v>44102</v>
      </c>
      <c r="S153" s="38">
        <f>+R153+20</f>
        <v>44122</v>
      </c>
      <c r="T153" s="17">
        <v>397.7</v>
      </c>
    </row>
    <row r="154" spans="1:20" ht="14.25" x14ac:dyDescent="0.2">
      <c r="A154" s="34" t="s">
        <v>427</v>
      </c>
      <c r="B154" s="12"/>
      <c r="C154" s="13" t="s">
        <v>67</v>
      </c>
      <c r="D154" s="12" t="s">
        <v>68</v>
      </c>
      <c r="E154" s="35" t="s">
        <v>428</v>
      </c>
      <c r="F154" s="24" t="s">
        <v>54</v>
      </c>
      <c r="G154" s="14"/>
      <c r="H154" s="15"/>
      <c r="I154" s="36" t="s">
        <v>429</v>
      </c>
      <c r="J154" s="24"/>
      <c r="K154" s="25" t="s">
        <v>430</v>
      </c>
      <c r="L154" s="37"/>
      <c r="M154" s="15"/>
      <c r="N154" s="36" t="s">
        <v>429</v>
      </c>
      <c r="O154" s="24"/>
      <c r="P154" s="25" t="s">
        <v>430</v>
      </c>
      <c r="Q154" s="17">
        <v>100</v>
      </c>
      <c r="R154" s="18">
        <v>44102</v>
      </c>
      <c r="S154" s="38">
        <f>+R154+30</f>
        <v>44132</v>
      </c>
      <c r="T154" s="17">
        <v>100</v>
      </c>
    </row>
    <row r="155" spans="1:20" ht="28.5" x14ac:dyDescent="0.2">
      <c r="A155" s="34" t="s">
        <v>431</v>
      </c>
      <c r="B155" s="12"/>
      <c r="C155" s="13" t="s">
        <v>67</v>
      </c>
      <c r="D155" s="12" t="s">
        <v>68</v>
      </c>
      <c r="E155" s="35" t="s">
        <v>168</v>
      </c>
      <c r="F155" s="24" t="s">
        <v>54</v>
      </c>
      <c r="G155" s="14"/>
      <c r="H155" s="15"/>
      <c r="I155" s="36" t="s">
        <v>115</v>
      </c>
      <c r="J155" s="24"/>
      <c r="K155" s="25" t="s">
        <v>415</v>
      </c>
      <c r="L155" s="37"/>
      <c r="M155" s="15"/>
      <c r="N155" s="36" t="s">
        <v>115</v>
      </c>
      <c r="O155" s="24"/>
      <c r="P155" s="25" t="s">
        <v>117</v>
      </c>
      <c r="Q155" s="17">
        <v>30000</v>
      </c>
      <c r="R155" s="18">
        <v>44111</v>
      </c>
      <c r="S155" s="38">
        <f>+R155+365</f>
        <v>44476</v>
      </c>
      <c r="T155" s="17">
        <f>7350*2+1980+3205+10115</f>
        <v>30000</v>
      </c>
    </row>
    <row r="156" spans="1:20" ht="94.5" x14ac:dyDescent="0.2">
      <c r="A156" s="34" t="s">
        <v>432</v>
      </c>
      <c r="B156" s="12"/>
      <c r="C156" s="13" t="s">
        <v>67</v>
      </c>
      <c r="D156" s="12" t="s">
        <v>68</v>
      </c>
      <c r="E156" s="35" t="s">
        <v>433</v>
      </c>
      <c r="F156" s="24" t="s">
        <v>54</v>
      </c>
      <c r="G156" s="14"/>
      <c r="H156" s="15"/>
      <c r="I156" s="36" t="s">
        <v>434</v>
      </c>
      <c r="J156" s="24"/>
      <c r="K156" s="25" t="s">
        <v>435</v>
      </c>
      <c r="L156" s="37"/>
      <c r="M156" s="15"/>
      <c r="N156" s="36" t="s">
        <v>434</v>
      </c>
      <c r="O156" s="24"/>
      <c r="P156" s="25" t="s">
        <v>435</v>
      </c>
      <c r="Q156" s="17">
        <v>12670</v>
      </c>
      <c r="R156" s="18">
        <v>44113</v>
      </c>
      <c r="S156" s="38">
        <f>R156+90</f>
        <v>44203</v>
      </c>
      <c r="T156" s="17">
        <v>0</v>
      </c>
    </row>
    <row r="157" spans="1:20" ht="42.75" x14ac:dyDescent="0.2">
      <c r="A157" s="34" t="s">
        <v>436</v>
      </c>
      <c r="B157" s="12"/>
      <c r="C157" s="13" t="s">
        <v>67</v>
      </c>
      <c r="D157" s="12" t="s">
        <v>68</v>
      </c>
      <c r="E157" s="35" t="s">
        <v>437</v>
      </c>
      <c r="F157" s="24" t="s">
        <v>54</v>
      </c>
      <c r="G157" s="14"/>
      <c r="H157" s="15"/>
      <c r="I157" s="36" t="s">
        <v>137</v>
      </c>
      <c r="J157" s="24"/>
      <c r="K157" s="25" t="s">
        <v>138</v>
      </c>
      <c r="L157" s="37"/>
      <c r="M157" s="15"/>
      <c r="N157" s="36" t="s">
        <v>137</v>
      </c>
      <c r="O157" s="24"/>
      <c r="P157" s="25" t="s">
        <v>404</v>
      </c>
      <c r="Q157" s="17">
        <v>820</v>
      </c>
      <c r="R157" s="18">
        <v>44117</v>
      </c>
      <c r="S157" s="38">
        <f>+R157+20</f>
        <v>44137</v>
      </c>
      <c r="T157" s="17">
        <v>820</v>
      </c>
    </row>
    <row r="158" spans="1:20" ht="42.75" x14ac:dyDescent="0.2">
      <c r="A158" s="34" t="s">
        <v>438</v>
      </c>
      <c r="B158" s="12"/>
      <c r="C158" s="13" t="s">
        <v>67</v>
      </c>
      <c r="D158" s="12" t="s">
        <v>68</v>
      </c>
      <c r="E158" s="35" t="s">
        <v>439</v>
      </c>
      <c r="F158" s="24" t="s">
        <v>54</v>
      </c>
      <c r="G158" s="14"/>
      <c r="H158" s="15"/>
      <c r="I158" s="36" t="s">
        <v>137</v>
      </c>
      <c r="J158" s="24"/>
      <c r="K158" s="25" t="s">
        <v>138</v>
      </c>
      <c r="L158" s="37"/>
      <c r="M158" s="15"/>
      <c r="N158" s="36" t="s">
        <v>137</v>
      </c>
      <c r="O158" s="24"/>
      <c r="P158" s="25" t="s">
        <v>404</v>
      </c>
      <c r="Q158" s="17">
        <v>1014</v>
      </c>
      <c r="R158" s="18">
        <v>44120</v>
      </c>
      <c r="S158" s="38">
        <f>+R158+20</f>
        <v>44140</v>
      </c>
      <c r="T158" s="17">
        <v>1014</v>
      </c>
    </row>
    <row r="159" spans="1:20" ht="42.75" x14ac:dyDescent="0.2">
      <c r="A159" s="34" t="s">
        <v>440</v>
      </c>
      <c r="B159" s="12"/>
      <c r="C159" s="13" t="s">
        <v>67</v>
      </c>
      <c r="D159" s="12" t="s">
        <v>68</v>
      </c>
      <c r="E159" s="35" t="s">
        <v>441</v>
      </c>
      <c r="F159" s="24" t="s">
        <v>54</v>
      </c>
      <c r="G159" s="14"/>
      <c r="H159" s="15"/>
      <c r="I159" s="36" t="s">
        <v>137</v>
      </c>
      <c r="J159" s="24"/>
      <c r="K159" s="25" t="s">
        <v>138</v>
      </c>
      <c r="L159" s="37"/>
      <c r="M159" s="15"/>
      <c r="N159" s="36" t="s">
        <v>137</v>
      </c>
      <c r="O159" s="24"/>
      <c r="P159" s="25" t="s">
        <v>404</v>
      </c>
      <c r="Q159" s="17">
        <v>2044</v>
      </c>
      <c r="R159" s="18">
        <v>44120</v>
      </c>
      <c r="S159" s="38">
        <f>+R159+20</f>
        <v>44140</v>
      </c>
      <c r="T159" s="17">
        <v>2044</v>
      </c>
    </row>
    <row r="160" spans="1:20" ht="40.5" x14ac:dyDescent="0.2">
      <c r="A160" s="34" t="s">
        <v>442</v>
      </c>
      <c r="B160" s="12"/>
      <c r="C160" s="13" t="s">
        <v>67</v>
      </c>
      <c r="D160" s="12" t="s">
        <v>68</v>
      </c>
      <c r="E160" s="35" t="s">
        <v>443</v>
      </c>
      <c r="F160" s="24" t="s">
        <v>54</v>
      </c>
      <c r="G160" s="14"/>
      <c r="H160" s="15"/>
      <c r="I160" s="36" t="s">
        <v>444</v>
      </c>
      <c r="J160" s="24"/>
      <c r="K160" s="25" t="s">
        <v>445</v>
      </c>
      <c r="L160" s="37"/>
      <c r="M160" s="15"/>
      <c r="N160" s="36" t="s">
        <v>444</v>
      </c>
      <c r="O160" s="24"/>
      <c r="P160" s="25" t="s">
        <v>445</v>
      </c>
      <c r="Q160" s="17">
        <v>200</v>
      </c>
      <c r="R160" s="18">
        <v>44123</v>
      </c>
      <c r="S160" s="38">
        <f>+R160+10</f>
        <v>44133</v>
      </c>
      <c r="T160" s="17">
        <v>200</v>
      </c>
    </row>
    <row r="161" spans="1:20" ht="40.5" x14ac:dyDescent="0.2">
      <c r="A161" s="34" t="s">
        <v>446</v>
      </c>
      <c r="B161" s="12"/>
      <c r="C161" s="13" t="s">
        <v>67</v>
      </c>
      <c r="D161" s="12" t="s">
        <v>68</v>
      </c>
      <c r="E161" s="35" t="s">
        <v>447</v>
      </c>
      <c r="F161" s="24" t="s">
        <v>54</v>
      </c>
      <c r="G161" s="14"/>
      <c r="H161" s="15"/>
      <c r="I161" s="36" t="s">
        <v>448</v>
      </c>
      <c r="J161" s="24"/>
      <c r="K161" s="25" t="s">
        <v>449</v>
      </c>
      <c r="L161" s="37"/>
      <c r="M161" s="15"/>
      <c r="N161" s="36" t="s">
        <v>448</v>
      </c>
      <c r="O161" s="24"/>
      <c r="P161" s="25" t="s">
        <v>449</v>
      </c>
      <c r="Q161" s="17">
        <v>1290</v>
      </c>
      <c r="R161" s="18">
        <v>44123</v>
      </c>
      <c r="S161" s="38">
        <f>+R161+60</f>
        <v>44183</v>
      </c>
      <c r="T161" s="17">
        <v>1058</v>
      </c>
    </row>
    <row r="162" spans="1:20" ht="42.75" x14ac:dyDescent="0.2">
      <c r="A162" s="34" t="s">
        <v>450</v>
      </c>
      <c r="B162" s="12"/>
      <c r="C162" s="13" t="s">
        <v>67</v>
      </c>
      <c r="D162" s="12" t="s">
        <v>68</v>
      </c>
      <c r="E162" s="35" t="s">
        <v>451</v>
      </c>
      <c r="F162" s="24" t="s">
        <v>54</v>
      </c>
      <c r="G162" s="14"/>
      <c r="H162" s="15"/>
      <c r="I162" s="36" t="s">
        <v>137</v>
      </c>
      <c r="J162" s="24"/>
      <c r="K162" s="25" t="s">
        <v>138</v>
      </c>
      <c r="L162" s="37"/>
      <c r="M162" s="15"/>
      <c r="N162" s="36" t="s">
        <v>137</v>
      </c>
      <c r="O162" s="24"/>
      <c r="P162" s="25" t="s">
        <v>404</v>
      </c>
      <c r="Q162" s="17">
        <v>792.3</v>
      </c>
      <c r="R162" s="18">
        <v>44127</v>
      </c>
      <c r="S162" s="38">
        <f>+R162+20</f>
        <v>44147</v>
      </c>
      <c r="T162" s="17">
        <v>792.3</v>
      </c>
    </row>
    <row r="163" spans="1:20" ht="42.75" x14ac:dyDescent="0.2">
      <c r="A163" s="34" t="s">
        <v>452</v>
      </c>
      <c r="B163" s="12"/>
      <c r="C163" s="13" t="s">
        <v>67</v>
      </c>
      <c r="D163" s="12" t="s">
        <v>68</v>
      </c>
      <c r="E163" s="35" t="s">
        <v>453</v>
      </c>
      <c r="F163" s="24" t="s">
        <v>54</v>
      </c>
      <c r="G163" s="14"/>
      <c r="H163" s="15"/>
      <c r="I163" s="36" t="s">
        <v>137</v>
      </c>
      <c r="J163" s="24"/>
      <c r="K163" s="25" t="s">
        <v>138</v>
      </c>
      <c r="L163" s="37"/>
      <c r="M163" s="15"/>
      <c r="N163" s="36" t="s">
        <v>137</v>
      </c>
      <c r="O163" s="24"/>
      <c r="P163" s="25" t="s">
        <v>404</v>
      </c>
      <c r="Q163" s="17">
        <v>1230</v>
      </c>
      <c r="R163" s="18">
        <v>44127</v>
      </c>
      <c r="S163" s="38">
        <f>+R163+20</f>
        <v>44147</v>
      </c>
      <c r="T163" s="17">
        <v>1230</v>
      </c>
    </row>
    <row r="164" spans="1:20" ht="14.25" x14ac:dyDescent="0.2">
      <c r="A164" s="34" t="s">
        <v>454</v>
      </c>
      <c r="B164" s="12"/>
      <c r="C164" s="13" t="s">
        <v>67</v>
      </c>
      <c r="D164" s="12" t="s">
        <v>68</v>
      </c>
      <c r="E164" s="35" t="s">
        <v>455</v>
      </c>
      <c r="F164" s="24" t="s">
        <v>54</v>
      </c>
      <c r="G164" s="14"/>
      <c r="H164" s="15"/>
      <c r="I164" s="36" t="s">
        <v>456</v>
      </c>
      <c r="J164" s="24"/>
      <c r="K164" s="25" t="s">
        <v>457</v>
      </c>
      <c r="L164" s="37"/>
      <c r="M164" s="15"/>
      <c r="N164" s="36" t="s">
        <v>456</v>
      </c>
      <c r="O164" s="24"/>
      <c r="P164" s="25" t="s">
        <v>457</v>
      </c>
      <c r="Q164" s="17">
        <v>375</v>
      </c>
      <c r="R164" s="18">
        <v>44133</v>
      </c>
      <c r="S164" s="38">
        <f>+R164+30</f>
        <v>44163</v>
      </c>
      <c r="T164" s="17">
        <v>375</v>
      </c>
    </row>
    <row r="165" spans="1:20" ht="42.75" x14ac:dyDescent="0.2">
      <c r="A165" s="34" t="s">
        <v>458</v>
      </c>
      <c r="B165" s="12"/>
      <c r="C165" s="13" t="s">
        <v>67</v>
      </c>
      <c r="D165" s="12" t="s">
        <v>68</v>
      </c>
      <c r="E165" s="35" t="s">
        <v>459</v>
      </c>
      <c r="F165" s="24" t="s">
        <v>54</v>
      </c>
      <c r="G165" s="14"/>
      <c r="H165" s="15"/>
      <c r="I165" s="36" t="s">
        <v>137</v>
      </c>
      <c r="J165" s="24"/>
      <c r="K165" s="25" t="s">
        <v>138</v>
      </c>
      <c r="L165" s="37"/>
      <c r="M165" s="15"/>
      <c r="N165" s="36" t="s">
        <v>137</v>
      </c>
      <c r="O165" s="24"/>
      <c r="P165" s="25" t="s">
        <v>404</v>
      </c>
      <c r="Q165" s="17">
        <v>232.8</v>
      </c>
      <c r="R165" s="18">
        <v>44137</v>
      </c>
      <c r="S165" s="38">
        <f>+R165+20</f>
        <v>44157</v>
      </c>
      <c r="T165" s="17">
        <v>232.8</v>
      </c>
    </row>
    <row r="166" spans="1:20" ht="42.75" x14ac:dyDescent="0.2">
      <c r="A166" s="34" t="s">
        <v>460</v>
      </c>
      <c r="B166" s="12"/>
      <c r="C166" s="13" t="s">
        <v>67</v>
      </c>
      <c r="D166" s="12" t="s">
        <v>68</v>
      </c>
      <c r="E166" s="35" t="s">
        <v>461</v>
      </c>
      <c r="F166" s="24" t="s">
        <v>54</v>
      </c>
      <c r="G166" s="14"/>
      <c r="H166" s="15"/>
      <c r="I166" s="36" t="s">
        <v>137</v>
      </c>
      <c r="J166" s="24"/>
      <c r="K166" s="25" t="s">
        <v>138</v>
      </c>
      <c r="L166" s="37"/>
      <c r="M166" s="15"/>
      <c r="N166" s="36" t="s">
        <v>137</v>
      </c>
      <c r="O166" s="24"/>
      <c r="P166" s="25" t="s">
        <v>404</v>
      </c>
      <c r="Q166" s="17">
        <v>194</v>
      </c>
      <c r="R166" s="18">
        <v>44137</v>
      </c>
      <c r="S166" s="38">
        <f>+R166+20</f>
        <v>44157</v>
      </c>
      <c r="T166" s="17">
        <v>194</v>
      </c>
    </row>
    <row r="167" spans="1:20" ht="42.75" x14ac:dyDescent="0.2">
      <c r="A167" s="34" t="s">
        <v>462</v>
      </c>
      <c r="B167" s="12"/>
      <c r="C167" s="13" t="s">
        <v>67</v>
      </c>
      <c r="D167" s="12" t="s">
        <v>68</v>
      </c>
      <c r="E167" s="35" t="s">
        <v>410</v>
      </c>
      <c r="F167" s="24" t="s">
        <v>54</v>
      </c>
      <c r="G167" s="14"/>
      <c r="H167" s="15"/>
      <c r="I167" s="36" t="s">
        <v>137</v>
      </c>
      <c r="J167" s="24"/>
      <c r="K167" s="25" t="s">
        <v>138</v>
      </c>
      <c r="L167" s="37"/>
      <c r="M167" s="15"/>
      <c r="N167" s="36" t="s">
        <v>137</v>
      </c>
      <c r="O167" s="24"/>
      <c r="P167" s="25" t="s">
        <v>404</v>
      </c>
      <c r="Q167" s="17">
        <v>194</v>
      </c>
      <c r="R167" s="18">
        <v>44137</v>
      </c>
      <c r="S167" s="38">
        <f>+R167+20</f>
        <v>44157</v>
      </c>
      <c r="T167" s="17">
        <v>194</v>
      </c>
    </row>
    <row r="168" spans="1:20" ht="54" x14ac:dyDescent="0.2">
      <c r="A168" s="34" t="s">
        <v>463</v>
      </c>
      <c r="B168" s="12"/>
      <c r="C168" s="13" t="s">
        <v>67</v>
      </c>
      <c r="D168" s="12" t="s">
        <v>68</v>
      </c>
      <c r="E168" s="35" t="s">
        <v>464</v>
      </c>
      <c r="F168" s="24" t="s">
        <v>54</v>
      </c>
      <c r="G168" s="14"/>
      <c r="H168" s="15"/>
      <c r="I168" s="36" t="s">
        <v>465</v>
      </c>
      <c r="J168" s="24"/>
      <c r="K168" s="25" t="s">
        <v>466</v>
      </c>
      <c r="L168" s="37"/>
      <c r="M168" s="15"/>
      <c r="N168" s="36" t="s">
        <v>465</v>
      </c>
      <c r="O168" s="24"/>
      <c r="P168" s="25" t="s">
        <v>466</v>
      </c>
      <c r="Q168" s="17">
        <v>37500</v>
      </c>
      <c r="R168" s="18">
        <v>44138</v>
      </c>
      <c r="S168" s="38">
        <f>+R168+57</f>
        <v>44195</v>
      </c>
      <c r="T168" s="17">
        <v>37500</v>
      </c>
    </row>
    <row r="169" spans="1:20" ht="40.5" x14ac:dyDescent="0.2">
      <c r="A169" s="34" t="s">
        <v>467</v>
      </c>
      <c r="B169" s="12"/>
      <c r="C169" s="13" t="s">
        <v>67</v>
      </c>
      <c r="D169" s="12" t="s">
        <v>68</v>
      </c>
      <c r="E169" s="35" t="s">
        <v>468</v>
      </c>
      <c r="F169" s="24" t="s">
        <v>54</v>
      </c>
      <c r="G169" s="14"/>
      <c r="H169" s="15"/>
      <c r="I169" s="36" t="s">
        <v>465</v>
      </c>
      <c r="J169" s="24"/>
      <c r="K169" s="25" t="s">
        <v>466</v>
      </c>
      <c r="L169" s="37"/>
      <c r="M169" s="15"/>
      <c r="N169" s="36" t="s">
        <v>465</v>
      </c>
      <c r="O169" s="24"/>
      <c r="P169" s="25" t="s">
        <v>466</v>
      </c>
      <c r="Q169" s="17">
        <v>6000</v>
      </c>
      <c r="R169" s="18">
        <v>44138</v>
      </c>
      <c r="S169" s="38">
        <f>+R169+57</f>
        <v>44195</v>
      </c>
      <c r="T169" s="17">
        <v>6000</v>
      </c>
    </row>
    <row r="170" spans="1:20" ht="28.5" x14ac:dyDescent="0.2">
      <c r="A170" s="34" t="s">
        <v>469</v>
      </c>
      <c r="B170" s="12"/>
      <c r="C170" s="13" t="s">
        <v>67</v>
      </c>
      <c r="D170" s="12" t="s">
        <v>68</v>
      </c>
      <c r="E170" s="35" t="s">
        <v>470</v>
      </c>
      <c r="F170" s="24" t="s">
        <v>54</v>
      </c>
      <c r="G170" s="14"/>
      <c r="H170" s="15"/>
      <c r="I170" s="36" t="s">
        <v>471</v>
      </c>
      <c r="J170" s="24"/>
      <c r="K170" s="25" t="s">
        <v>472</v>
      </c>
      <c r="L170" s="37"/>
      <c r="M170" s="15"/>
      <c r="N170" s="36" t="s">
        <v>471</v>
      </c>
      <c r="O170" s="24"/>
      <c r="P170" s="25" t="s">
        <v>473</v>
      </c>
      <c r="Q170" s="17">
        <v>12500</v>
      </c>
      <c r="R170" s="18">
        <v>44138</v>
      </c>
      <c r="S170" s="38">
        <f>+R170+200</f>
        <v>44338</v>
      </c>
      <c r="T170" s="17">
        <v>4000</v>
      </c>
    </row>
    <row r="171" spans="1:20" ht="108" x14ac:dyDescent="0.2">
      <c r="A171" s="34" t="s">
        <v>474</v>
      </c>
      <c r="B171" s="12"/>
      <c r="C171" s="13" t="s">
        <v>67</v>
      </c>
      <c r="D171" s="12" t="s">
        <v>68</v>
      </c>
      <c r="E171" s="35" t="s">
        <v>475</v>
      </c>
      <c r="F171" s="24" t="s">
        <v>54</v>
      </c>
      <c r="G171" s="14"/>
      <c r="H171" s="15"/>
      <c r="I171" s="36" t="s">
        <v>275</v>
      </c>
      <c r="J171" s="24"/>
      <c r="K171" s="25" t="s">
        <v>276</v>
      </c>
      <c r="L171" s="37"/>
      <c r="M171" s="15"/>
      <c r="N171" s="36" t="s">
        <v>275</v>
      </c>
      <c r="O171" s="24"/>
      <c r="P171" s="25" t="s">
        <v>276</v>
      </c>
      <c r="Q171" s="17">
        <v>5840</v>
      </c>
      <c r="R171" s="18">
        <v>44139</v>
      </c>
      <c r="S171" s="38">
        <f>R171+90</f>
        <v>44229</v>
      </c>
      <c r="T171" s="17">
        <v>1310</v>
      </c>
    </row>
    <row r="172" spans="1:20" ht="14.25" x14ac:dyDescent="0.2">
      <c r="A172" s="34" t="s">
        <v>476</v>
      </c>
      <c r="B172" s="12"/>
      <c r="C172" s="13" t="s">
        <v>67</v>
      </c>
      <c r="D172" s="12" t="s">
        <v>68</v>
      </c>
      <c r="E172" s="35" t="s">
        <v>477</v>
      </c>
      <c r="F172" s="24" t="s">
        <v>54</v>
      </c>
      <c r="G172" s="14"/>
      <c r="H172" s="15"/>
      <c r="I172" s="36" t="s">
        <v>478</v>
      </c>
      <c r="J172" s="24"/>
      <c r="K172" s="25" t="s">
        <v>479</v>
      </c>
      <c r="L172" s="37"/>
      <c r="M172" s="15"/>
      <c r="N172" s="36" t="s">
        <v>478</v>
      </c>
      <c r="O172" s="24"/>
      <c r="P172" s="25" t="s">
        <v>479</v>
      </c>
      <c r="Q172" s="17">
        <v>75</v>
      </c>
      <c r="R172" s="18">
        <v>44145</v>
      </c>
      <c r="S172" s="38">
        <f>+R172+15</f>
        <v>44160</v>
      </c>
      <c r="T172" s="17">
        <v>0</v>
      </c>
    </row>
    <row r="173" spans="1:20" ht="42.75" x14ac:dyDescent="0.2">
      <c r="A173" s="34" t="s">
        <v>480</v>
      </c>
      <c r="B173" s="12"/>
      <c r="C173" s="13" t="s">
        <v>67</v>
      </c>
      <c r="D173" s="12" t="s">
        <v>68</v>
      </c>
      <c r="E173" s="35" t="s">
        <v>481</v>
      </c>
      <c r="F173" s="24" t="s">
        <v>54</v>
      </c>
      <c r="G173" s="14"/>
      <c r="H173" s="15"/>
      <c r="I173" s="36" t="s">
        <v>181</v>
      </c>
      <c r="J173" s="24"/>
      <c r="K173" s="25" t="s">
        <v>182</v>
      </c>
      <c r="L173" s="37"/>
      <c r="M173" s="15"/>
      <c r="N173" s="36" t="s">
        <v>181</v>
      </c>
      <c r="O173" s="24"/>
      <c r="P173" s="25" t="s">
        <v>182</v>
      </c>
      <c r="Q173" s="17">
        <v>650</v>
      </c>
      <c r="R173" s="18">
        <v>44145</v>
      </c>
      <c r="S173" s="38">
        <f>+R173+90</f>
        <v>44235</v>
      </c>
      <c r="T173" s="17">
        <v>0</v>
      </c>
    </row>
    <row r="174" spans="1:20" ht="54" x14ac:dyDescent="0.2">
      <c r="A174" s="34" t="s">
        <v>482</v>
      </c>
      <c r="B174" s="12"/>
      <c r="C174" s="13" t="s">
        <v>67</v>
      </c>
      <c r="D174" s="12" t="s">
        <v>68</v>
      </c>
      <c r="E174" s="35" t="s">
        <v>483</v>
      </c>
      <c r="F174" s="24" t="s">
        <v>54</v>
      </c>
      <c r="G174" s="14"/>
      <c r="H174" s="15"/>
      <c r="I174" s="36" t="s">
        <v>484</v>
      </c>
      <c r="J174" s="24"/>
      <c r="K174" s="25" t="s">
        <v>485</v>
      </c>
      <c r="L174" s="37"/>
      <c r="M174" s="15"/>
      <c r="N174" s="36" t="s">
        <v>484</v>
      </c>
      <c r="O174" s="24"/>
      <c r="P174" s="25" t="s">
        <v>485</v>
      </c>
      <c r="Q174" s="17">
        <v>1400</v>
      </c>
      <c r="R174" s="18">
        <v>44147</v>
      </c>
      <c r="S174" s="38">
        <f>+R174+45</f>
        <v>44192</v>
      </c>
      <c r="T174" s="17">
        <v>1400</v>
      </c>
    </row>
    <row r="175" spans="1:20" ht="28.5" x14ac:dyDescent="0.2">
      <c r="A175" s="34" t="s">
        <v>486</v>
      </c>
      <c r="B175" s="12"/>
      <c r="C175" s="13" t="s">
        <v>67</v>
      </c>
      <c r="D175" s="12" t="s">
        <v>68</v>
      </c>
      <c r="E175" s="35" t="s">
        <v>487</v>
      </c>
      <c r="F175" s="24" t="s">
        <v>54</v>
      </c>
      <c r="G175" s="14"/>
      <c r="H175" s="15"/>
      <c r="I175" s="36" t="s">
        <v>488</v>
      </c>
      <c r="J175" s="24"/>
      <c r="K175" s="25" t="s">
        <v>489</v>
      </c>
      <c r="L175" s="37"/>
      <c r="M175" s="15"/>
      <c r="N175" s="36" t="s">
        <v>488</v>
      </c>
      <c r="O175" s="24"/>
      <c r="P175" s="25" t="s">
        <v>489</v>
      </c>
      <c r="Q175" s="17">
        <v>3500</v>
      </c>
      <c r="R175" s="18">
        <v>44151</v>
      </c>
      <c r="S175" s="38">
        <f>+R175+410</f>
        <v>44561</v>
      </c>
      <c r="T175" s="17">
        <v>3500</v>
      </c>
    </row>
    <row r="176" spans="1:20" ht="42.75" x14ac:dyDescent="0.2">
      <c r="A176" s="34" t="s">
        <v>490</v>
      </c>
      <c r="B176" s="12"/>
      <c r="C176" s="13" t="s">
        <v>67</v>
      </c>
      <c r="D176" s="12" t="s">
        <v>68</v>
      </c>
      <c r="E176" s="35" t="s">
        <v>491</v>
      </c>
      <c r="F176" s="24" t="s">
        <v>54</v>
      </c>
      <c r="G176" s="14"/>
      <c r="H176" s="15"/>
      <c r="I176" s="36" t="s">
        <v>137</v>
      </c>
      <c r="J176" s="24"/>
      <c r="K176" s="25" t="s">
        <v>138</v>
      </c>
      <c r="L176" s="37"/>
      <c r="M176" s="15"/>
      <c r="N176" s="36" t="s">
        <v>137</v>
      </c>
      <c r="O176" s="24"/>
      <c r="P176" s="25" t="s">
        <v>404</v>
      </c>
      <c r="Q176" s="17">
        <v>328</v>
      </c>
      <c r="R176" s="18">
        <v>44154</v>
      </c>
      <c r="S176" s="38">
        <f>+R176+20</f>
        <v>44174</v>
      </c>
      <c r="T176" s="17">
        <v>328</v>
      </c>
    </row>
    <row r="177" spans="1:20" ht="42.75" x14ac:dyDescent="0.2">
      <c r="A177" s="34" t="s">
        <v>492</v>
      </c>
      <c r="B177" s="12"/>
      <c r="C177" s="13" t="s">
        <v>67</v>
      </c>
      <c r="D177" s="12" t="s">
        <v>68</v>
      </c>
      <c r="E177" s="35" t="s">
        <v>493</v>
      </c>
      <c r="F177" s="24" t="s">
        <v>54</v>
      </c>
      <c r="G177" s="14"/>
      <c r="H177" s="15"/>
      <c r="I177" s="36" t="s">
        <v>137</v>
      </c>
      <c r="J177" s="24"/>
      <c r="K177" s="25" t="s">
        <v>138</v>
      </c>
      <c r="L177" s="37"/>
      <c r="M177" s="15"/>
      <c r="N177" s="36" t="s">
        <v>137</v>
      </c>
      <c r="O177" s="24"/>
      <c r="P177" s="25" t="s">
        <v>404</v>
      </c>
      <c r="Q177" s="17">
        <v>635.5</v>
      </c>
      <c r="R177" s="18">
        <v>44154</v>
      </c>
      <c r="S177" s="38">
        <f>+R177+20</f>
        <v>44174</v>
      </c>
      <c r="T177" s="17">
        <v>635.5</v>
      </c>
    </row>
    <row r="178" spans="1:20" ht="42.75" x14ac:dyDescent="0.2">
      <c r="A178" s="34" t="s">
        <v>494</v>
      </c>
      <c r="B178" s="12"/>
      <c r="C178" s="13" t="s">
        <v>67</v>
      </c>
      <c r="D178" s="12" t="s">
        <v>68</v>
      </c>
      <c r="E178" s="35" t="s">
        <v>495</v>
      </c>
      <c r="F178" s="24" t="s">
        <v>54</v>
      </c>
      <c r="G178" s="14"/>
      <c r="H178" s="15"/>
      <c r="I178" s="36" t="s">
        <v>137</v>
      </c>
      <c r="J178" s="24"/>
      <c r="K178" s="25" t="s">
        <v>138</v>
      </c>
      <c r="L178" s="37"/>
      <c r="M178" s="15"/>
      <c r="N178" s="36" t="s">
        <v>137</v>
      </c>
      <c r="O178" s="24"/>
      <c r="P178" s="25" t="s">
        <v>404</v>
      </c>
      <c r="Q178" s="17">
        <v>450.25</v>
      </c>
      <c r="R178" s="18">
        <v>44154</v>
      </c>
      <c r="S178" s="38">
        <f>+R178+20</f>
        <v>44174</v>
      </c>
      <c r="T178" s="17">
        <v>450.25</v>
      </c>
    </row>
    <row r="179" spans="1:20" ht="42.75" x14ac:dyDescent="0.2">
      <c r="A179" s="34" t="s">
        <v>496</v>
      </c>
      <c r="B179" s="12"/>
      <c r="C179" s="13" t="s">
        <v>67</v>
      </c>
      <c r="D179" s="12" t="s">
        <v>68</v>
      </c>
      <c r="E179" s="35" t="s">
        <v>497</v>
      </c>
      <c r="F179" s="24" t="s">
        <v>54</v>
      </c>
      <c r="G179" s="14"/>
      <c r="H179" s="15"/>
      <c r="I179" s="36" t="s">
        <v>137</v>
      </c>
      <c r="J179" s="24"/>
      <c r="K179" s="25" t="s">
        <v>138</v>
      </c>
      <c r="L179" s="37"/>
      <c r="M179" s="15"/>
      <c r="N179" s="36" t="s">
        <v>137</v>
      </c>
      <c r="O179" s="24"/>
      <c r="P179" s="25" t="s">
        <v>404</v>
      </c>
      <c r="Q179" s="17">
        <v>265.25</v>
      </c>
      <c r="R179" s="18">
        <v>44154</v>
      </c>
      <c r="S179" s="38">
        <f>+R179+20</f>
        <v>44174</v>
      </c>
      <c r="T179" s="17">
        <v>265.25</v>
      </c>
    </row>
    <row r="180" spans="1:20" ht="28.5" x14ac:dyDescent="0.2">
      <c r="A180" s="34" t="s">
        <v>498</v>
      </c>
      <c r="B180" s="12"/>
      <c r="C180" s="13" t="s">
        <v>67</v>
      </c>
      <c r="D180" s="12" t="s">
        <v>68</v>
      </c>
      <c r="E180" s="35" t="s">
        <v>499</v>
      </c>
      <c r="F180" s="24" t="s">
        <v>54</v>
      </c>
      <c r="G180" s="14"/>
      <c r="H180" s="15"/>
      <c r="I180" s="36" t="s">
        <v>500</v>
      </c>
      <c r="J180" s="24"/>
      <c r="K180" s="25" t="s">
        <v>501</v>
      </c>
      <c r="L180" s="37"/>
      <c r="M180" s="15"/>
      <c r="N180" s="36" t="s">
        <v>500</v>
      </c>
      <c r="O180" s="24"/>
      <c r="P180" s="25" t="s">
        <v>501</v>
      </c>
      <c r="Q180" s="17">
        <v>1000</v>
      </c>
      <c r="R180" s="18">
        <v>44158</v>
      </c>
      <c r="S180" s="38">
        <f>+R180+90</f>
        <v>44248</v>
      </c>
      <c r="T180" s="17">
        <v>1000</v>
      </c>
    </row>
    <row r="181" spans="1:20" ht="40.5" x14ac:dyDescent="0.2">
      <c r="A181" s="34" t="s">
        <v>502</v>
      </c>
      <c r="B181" s="12"/>
      <c r="C181" s="13" t="s">
        <v>67</v>
      </c>
      <c r="D181" s="12" t="s">
        <v>68</v>
      </c>
      <c r="E181" s="35" t="s">
        <v>503</v>
      </c>
      <c r="F181" s="24" t="s">
        <v>54</v>
      </c>
      <c r="G181" s="14"/>
      <c r="H181" s="15"/>
      <c r="I181" s="36" t="s">
        <v>504</v>
      </c>
      <c r="J181" s="24"/>
      <c r="K181" s="25" t="s">
        <v>505</v>
      </c>
      <c r="L181" s="37"/>
      <c r="M181" s="15"/>
      <c r="N181" s="36" t="s">
        <v>504</v>
      </c>
      <c r="O181" s="24"/>
      <c r="P181" s="25" t="s">
        <v>505</v>
      </c>
      <c r="Q181" s="17">
        <v>350</v>
      </c>
      <c r="R181" s="18">
        <v>44158</v>
      </c>
      <c r="S181" s="38">
        <f>+R181+90</f>
        <v>44248</v>
      </c>
      <c r="T181" s="17">
        <v>0</v>
      </c>
    </row>
    <row r="182" spans="1:20" ht="42.75" x14ac:dyDescent="0.2">
      <c r="A182" s="34" t="s">
        <v>506</v>
      </c>
      <c r="B182" s="12"/>
      <c r="C182" s="13" t="s">
        <v>67</v>
      </c>
      <c r="D182" s="12" t="s">
        <v>68</v>
      </c>
      <c r="E182" s="35" t="s">
        <v>507</v>
      </c>
      <c r="F182" s="24" t="s">
        <v>54</v>
      </c>
      <c r="G182" s="14"/>
      <c r="H182" s="15"/>
      <c r="I182" s="36" t="s">
        <v>137</v>
      </c>
      <c r="J182" s="24"/>
      <c r="K182" s="25" t="s">
        <v>138</v>
      </c>
      <c r="L182" s="37"/>
      <c r="M182" s="15"/>
      <c r="N182" s="36" t="s">
        <v>137</v>
      </c>
      <c r="O182" s="24"/>
      <c r="P182" s="25" t="s">
        <v>404</v>
      </c>
      <c r="Q182" s="17">
        <v>328</v>
      </c>
      <c r="R182" s="18">
        <v>44158</v>
      </c>
      <c r="S182" s="38">
        <f>+R182+20</f>
        <v>44178</v>
      </c>
      <c r="T182" s="17">
        <v>328</v>
      </c>
    </row>
    <row r="183" spans="1:20" ht="27" x14ac:dyDescent="0.2">
      <c r="A183" s="34" t="s">
        <v>508</v>
      </c>
      <c r="B183" s="12"/>
      <c r="C183" s="13" t="s">
        <v>67</v>
      </c>
      <c r="D183" s="12" t="s">
        <v>68</v>
      </c>
      <c r="E183" s="35" t="s">
        <v>509</v>
      </c>
      <c r="F183" s="24" t="s">
        <v>54</v>
      </c>
      <c r="G183" s="14"/>
      <c r="H183" s="15"/>
      <c r="I183" s="36" t="s">
        <v>197</v>
      </c>
      <c r="J183" s="24"/>
      <c r="K183" s="25" t="s">
        <v>198</v>
      </c>
      <c r="L183" s="37"/>
      <c r="M183" s="15"/>
      <c r="N183" s="36" t="s">
        <v>197</v>
      </c>
      <c r="O183" s="24"/>
      <c r="P183" s="25" t="s">
        <v>198</v>
      </c>
      <c r="Q183" s="17">
        <v>420</v>
      </c>
      <c r="R183" s="18">
        <v>44167</v>
      </c>
      <c r="S183" s="38">
        <f>+R183+15</f>
        <v>44182</v>
      </c>
      <c r="T183" s="17">
        <v>420</v>
      </c>
    </row>
    <row r="184" spans="1:20" ht="57" x14ac:dyDescent="0.2">
      <c r="A184" s="34" t="s">
        <v>510</v>
      </c>
      <c r="B184" s="12"/>
      <c r="C184" s="13" t="s">
        <v>67</v>
      </c>
      <c r="D184" s="12" t="s">
        <v>68</v>
      </c>
      <c r="E184" s="35" t="s">
        <v>511</v>
      </c>
      <c r="F184" s="24" t="s">
        <v>54</v>
      </c>
      <c r="G184" s="14"/>
      <c r="H184" s="15"/>
      <c r="I184" s="36" t="s">
        <v>512</v>
      </c>
      <c r="J184" s="24"/>
      <c r="K184" s="25" t="s">
        <v>513</v>
      </c>
      <c r="L184" s="37"/>
      <c r="M184" s="15"/>
      <c r="N184" s="36" t="s">
        <v>512</v>
      </c>
      <c r="O184" s="24"/>
      <c r="P184" s="25" t="s">
        <v>513</v>
      </c>
      <c r="Q184" s="17">
        <v>2500</v>
      </c>
      <c r="R184" s="18">
        <v>44167</v>
      </c>
      <c r="S184" s="38">
        <f>+R184+20</f>
        <v>44187</v>
      </c>
      <c r="T184" s="17">
        <v>2500</v>
      </c>
    </row>
    <row r="185" spans="1:20" ht="42.75" x14ac:dyDescent="0.2">
      <c r="A185" s="34" t="s">
        <v>514</v>
      </c>
      <c r="B185" s="12"/>
      <c r="C185" s="13" t="s">
        <v>67</v>
      </c>
      <c r="D185" s="12" t="s">
        <v>68</v>
      </c>
      <c r="E185" s="35" t="s">
        <v>515</v>
      </c>
      <c r="F185" s="24" t="s">
        <v>54</v>
      </c>
      <c r="G185" s="14"/>
      <c r="H185" s="15"/>
      <c r="I185" s="36" t="s">
        <v>128</v>
      </c>
      <c r="J185" s="24"/>
      <c r="K185" s="25" t="s">
        <v>130</v>
      </c>
      <c r="L185" s="37"/>
      <c r="M185" s="15"/>
      <c r="N185" s="36" t="s">
        <v>128</v>
      </c>
      <c r="O185" s="24"/>
      <c r="P185" s="25" t="s">
        <v>130</v>
      </c>
      <c r="Q185" s="17">
        <v>300</v>
      </c>
      <c r="R185" s="18">
        <v>44176</v>
      </c>
      <c r="S185" s="38">
        <f>+R185+109</f>
        <v>44285</v>
      </c>
      <c r="T185" s="17">
        <v>300</v>
      </c>
    </row>
    <row r="186" spans="1:20" ht="27" x14ac:dyDescent="0.2">
      <c r="A186" s="34" t="s">
        <v>516</v>
      </c>
      <c r="B186" s="12"/>
      <c r="C186" s="13" t="s">
        <v>67</v>
      </c>
      <c r="D186" s="12" t="s">
        <v>68</v>
      </c>
      <c r="E186" s="35" t="s">
        <v>517</v>
      </c>
      <c r="F186" s="24" t="s">
        <v>54</v>
      </c>
      <c r="G186" s="14"/>
      <c r="H186" s="15"/>
      <c r="I186" s="36" t="s">
        <v>518</v>
      </c>
      <c r="J186" s="24"/>
      <c r="K186" s="25" t="s">
        <v>519</v>
      </c>
      <c r="L186" s="37"/>
      <c r="M186" s="15"/>
      <c r="N186" s="36" t="s">
        <v>518</v>
      </c>
      <c r="O186" s="24"/>
      <c r="P186" s="25" t="s">
        <v>519</v>
      </c>
      <c r="Q186" s="17">
        <v>2470</v>
      </c>
      <c r="R186" s="18">
        <v>44176</v>
      </c>
      <c r="S186" s="38">
        <f>+R186+45</f>
        <v>44221</v>
      </c>
      <c r="T186" s="17">
        <v>2470</v>
      </c>
    </row>
    <row r="187" spans="1:20" ht="42.75" x14ac:dyDescent="0.2">
      <c r="A187" s="34" t="s">
        <v>520</v>
      </c>
      <c r="B187" s="12"/>
      <c r="C187" s="13" t="s">
        <v>67</v>
      </c>
      <c r="D187" s="12" t="s">
        <v>68</v>
      </c>
      <c r="E187" s="35" t="s">
        <v>521</v>
      </c>
      <c r="F187" s="24" t="s">
        <v>54</v>
      </c>
      <c r="G187" s="14"/>
      <c r="H187" s="15"/>
      <c r="I187" s="36" t="s">
        <v>137</v>
      </c>
      <c r="J187" s="24"/>
      <c r="K187" s="25" t="s">
        <v>138</v>
      </c>
      <c r="L187" s="37"/>
      <c r="M187" s="15"/>
      <c r="N187" s="36" t="s">
        <v>137</v>
      </c>
      <c r="O187" s="24"/>
      <c r="P187" s="25" t="s">
        <v>404</v>
      </c>
      <c r="Q187" s="17">
        <v>1312</v>
      </c>
      <c r="R187" s="18">
        <v>44179</v>
      </c>
      <c r="S187" s="38">
        <f>+R187+20</f>
        <v>44199</v>
      </c>
      <c r="T187" s="17">
        <v>1312</v>
      </c>
    </row>
    <row r="188" spans="1:20" ht="27" x14ac:dyDescent="0.2">
      <c r="A188" s="34" t="s">
        <v>522</v>
      </c>
      <c r="B188" s="12"/>
      <c r="C188" s="13" t="s">
        <v>67</v>
      </c>
      <c r="D188" s="12" t="s">
        <v>68</v>
      </c>
      <c r="E188" s="35" t="s">
        <v>523</v>
      </c>
      <c r="F188" s="24" t="s">
        <v>54</v>
      </c>
      <c r="G188" s="14"/>
      <c r="H188" s="15"/>
      <c r="I188" s="36" t="s">
        <v>524</v>
      </c>
      <c r="J188" s="24"/>
      <c r="K188" s="25" t="s">
        <v>525</v>
      </c>
      <c r="L188" s="37"/>
      <c r="M188" s="15"/>
      <c r="N188" s="36" t="s">
        <v>524</v>
      </c>
      <c r="O188" s="24"/>
      <c r="P188" s="25" t="s">
        <v>525</v>
      </c>
      <c r="Q188" s="17">
        <v>1200</v>
      </c>
      <c r="R188" s="18">
        <v>44186</v>
      </c>
      <c r="S188" s="38">
        <f>+R188+10</f>
        <v>44196</v>
      </c>
      <c r="T188" s="17">
        <v>1200</v>
      </c>
    </row>
    <row r="189" spans="1:20" ht="27" x14ac:dyDescent="0.2">
      <c r="A189" s="34" t="s">
        <v>526</v>
      </c>
      <c r="B189" s="12"/>
      <c r="C189" s="13" t="s">
        <v>67</v>
      </c>
      <c r="D189" s="12" t="s">
        <v>68</v>
      </c>
      <c r="E189" s="35" t="s">
        <v>119</v>
      </c>
      <c r="F189" s="24" t="s">
        <v>54</v>
      </c>
      <c r="G189" s="14"/>
      <c r="H189" s="15"/>
      <c r="I189" s="36" t="s">
        <v>120</v>
      </c>
      <c r="J189" s="24"/>
      <c r="K189" s="25" t="s">
        <v>121</v>
      </c>
      <c r="L189" s="37"/>
      <c r="M189" s="15"/>
      <c r="N189" s="36" t="s">
        <v>120</v>
      </c>
      <c r="O189" s="24"/>
      <c r="P189" s="25" t="s">
        <v>121</v>
      </c>
      <c r="Q189" s="17">
        <v>1600</v>
      </c>
      <c r="R189" s="18">
        <v>44187</v>
      </c>
      <c r="S189" s="38">
        <f>+R189+9</f>
        <v>44196</v>
      </c>
      <c r="T189" s="17">
        <v>1570</v>
      </c>
    </row>
    <row r="190" spans="1:20" ht="40.5" x14ac:dyDescent="0.2">
      <c r="A190" s="34" t="s">
        <v>527</v>
      </c>
      <c r="B190" s="12"/>
      <c r="C190" s="13" t="s">
        <v>67</v>
      </c>
      <c r="D190" s="12" t="s">
        <v>68</v>
      </c>
      <c r="E190" s="35" t="s">
        <v>528</v>
      </c>
      <c r="F190" s="24" t="s">
        <v>54</v>
      </c>
      <c r="G190" s="14"/>
      <c r="H190" s="15"/>
      <c r="I190" s="36" t="s">
        <v>529</v>
      </c>
      <c r="J190" s="24"/>
      <c r="K190" s="25" t="s">
        <v>530</v>
      </c>
      <c r="L190" s="37"/>
      <c r="M190" s="15"/>
      <c r="N190" s="36" t="s">
        <v>529</v>
      </c>
      <c r="O190" s="24"/>
      <c r="P190" s="25" t="s">
        <v>530</v>
      </c>
      <c r="Q190" s="17">
        <v>2400</v>
      </c>
      <c r="R190" s="18">
        <v>44185</v>
      </c>
      <c r="S190" s="38">
        <f>R190+60</f>
        <v>44245</v>
      </c>
      <c r="T190" s="17">
        <v>0</v>
      </c>
    </row>
    <row r="191" spans="1:20" ht="27" x14ac:dyDescent="0.2">
      <c r="A191" s="34" t="s">
        <v>531</v>
      </c>
      <c r="B191" s="12"/>
      <c r="C191" s="13" t="s">
        <v>67</v>
      </c>
      <c r="D191" s="12" t="s">
        <v>68</v>
      </c>
      <c r="E191" s="35" t="s">
        <v>532</v>
      </c>
      <c r="F191" s="24" t="s">
        <v>54</v>
      </c>
      <c r="G191" s="14"/>
      <c r="H191" s="15"/>
      <c r="I191" s="36" t="s">
        <v>237</v>
      </c>
      <c r="J191" s="24"/>
      <c r="K191" s="25" t="s">
        <v>533</v>
      </c>
      <c r="L191" s="37"/>
      <c r="M191" s="15"/>
      <c r="N191" s="36" t="s">
        <v>237</v>
      </c>
      <c r="O191" s="24"/>
      <c r="P191" s="25" t="s">
        <v>533</v>
      </c>
      <c r="Q191" s="17">
        <v>24000</v>
      </c>
      <c r="R191" s="18">
        <v>44194</v>
      </c>
      <c r="S191" s="38">
        <f t="shared" ref="S191:S196" si="1">+R191+92</f>
        <v>44286</v>
      </c>
      <c r="T191" s="17">
        <v>24000</v>
      </c>
    </row>
    <row r="192" spans="1:20" ht="54" x14ac:dyDescent="0.2">
      <c r="A192" s="34" t="s">
        <v>534</v>
      </c>
      <c r="B192" s="12"/>
      <c r="C192" s="13" t="s">
        <v>67</v>
      </c>
      <c r="D192" s="12" t="s">
        <v>68</v>
      </c>
      <c r="E192" s="35" t="s">
        <v>535</v>
      </c>
      <c r="F192" s="24" t="s">
        <v>54</v>
      </c>
      <c r="G192" s="14"/>
      <c r="H192" s="15"/>
      <c r="I192" s="36" t="s">
        <v>376</v>
      </c>
      <c r="J192" s="24"/>
      <c r="K192" s="25" t="s">
        <v>377</v>
      </c>
      <c r="L192" s="37"/>
      <c r="M192" s="15"/>
      <c r="N192" s="36" t="s">
        <v>376</v>
      </c>
      <c r="O192" s="24"/>
      <c r="P192" s="25" t="s">
        <v>377</v>
      </c>
      <c r="Q192" s="17">
        <v>25000</v>
      </c>
      <c r="R192" s="18">
        <v>44194</v>
      </c>
      <c r="S192" s="38">
        <f t="shared" si="1"/>
        <v>44286</v>
      </c>
      <c r="T192" s="17">
        <v>22552</v>
      </c>
    </row>
    <row r="193" spans="1:20" ht="54" x14ac:dyDescent="0.2">
      <c r="A193" s="34" t="s">
        <v>536</v>
      </c>
      <c r="B193" s="12"/>
      <c r="C193" s="13" t="s">
        <v>67</v>
      </c>
      <c r="D193" s="12" t="s">
        <v>68</v>
      </c>
      <c r="E193" s="35" t="s">
        <v>537</v>
      </c>
      <c r="F193" s="24" t="s">
        <v>54</v>
      </c>
      <c r="G193" s="14"/>
      <c r="H193" s="15"/>
      <c r="I193" s="36" t="s">
        <v>376</v>
      </c>
      <c r="J193" s="24"/>
      <c r="K193" s="25" t="s">
        <v>377</v>
      </c>
      <c r="L193" s="37"/>
      <c r="M193" s="15"/>
      <c r="N193" s="36" t="s">
        <v>376</v>
      </c>
      <c r="O193" s="24"/>
      <c r="P193" s="25" t="s">
        <v>377</v>
      </c>
      <c r="Q193" s="17">
        <v>15000</v>
      </c>
      <c r="R193" s="18">
        <v>44194</v>
      </c>
      <c r="S193" s="38">
        <f t="shared" si="1"/>
        <v>44286</v>
      </c>
      <c r="T193" s="17">
        <v>14325.6</v>
      </c>
    </row>
    <row r="194" spans="1:20" ht="54" x14ac:dyDescent="0.2">
      <c r="A194" s="34" t="s">
        <v>538</v>
      </c>
      <c r="B194" s="12"/>
      <c r="C194" s="13" t="s">
        <v>67</v>
      </c>
      <c r="D194" s="12" t="s">
        <v>68</v>
      </c>
      <c r="E194" s="35" t="s">
        <v>539</v>
      </c>
      <c r="F194" s="24" t="s">
        <v>54</v>
      </c>
      <c r="G194" s="14"/>
      <c r="H194" s="15"/>
      <c r="I194" s="36" t="s">
        <v>376</v>
      </c>
      <c r="J194" s="24"/>
      <c r="K194" s="25" t="s">
        <v>377</v>
      </c>
      <c r="L194" s="37"/>
      <c r="M194" s="15"/>
      <c r="N194" s="36" t="s">
        <v>376</v>
      </c>
      <c r="O194" s="24"/>
      <c r="P194" s="25" t="s">
        <v>377</v>
      </c>
      <c r="Q194" s="17">
        <v>15000</v>
      </c>
      <c r="R194" s="18">
        <v>44194</v>
      </c>
      <c r="S194" s="38">
        <f t="shared" si="1"/>
        <v>44286</v>
      </c>
      <c r="T194" s="17">
        <f>13820.8</f>
        <v>13820.8</v>
      </c>
    </row>
    <row r="195" spans="1:20" ht="54" x14ac:dyDescent="0.2">
      <c r="A195" s="34" t="s">
        <v>540</v>
      </c>
      <c r="B195" s="12"/>
      <c r="C195" s="13" t="s">
        <v>67</v>
      </c>
      <c r="D195" s="12" t="s">
        <v>68</v>
      </c>
      <c r="E195" s="35" t="s">
        <v>541</v>
      </c>
      <c r="F195" s="24" t="s">
        <v>54</v>
      </c>
      <c r="G195" s="14"/>
      <c r="H195" s="15"/>
      <c r="I195" s="36" t="s">
        <v>376</v>
      </c>
      <c r="J195" s="24"/>
      <c r="K195" s="25" t="s">
        <v>377</v>
      </c>
      <c r="L195" s="37"/>
      <c r="M195" s="15"/>
      <c r="N195" s="36" t="s">
        <v>376</v>
      </c>
      <c r="O195" s="24"/>
      <c r="P195" s="25" t="s">
        <v>377</v>
      </c>
      <c r="Q195" s="17">
        <v>7000</v>
      </c>
      <c r="R195" s="18">
        <v>44194</v>
      </c>
      <c r="S195" s="38">
        <f t="shared" si="1"/>
        <v>44286</v>
      </c>
      <c r="T195" s="17">
        <v>6405.6</v>
      </c>
    </row>
    <row r="196" spans="1:20" ht="54" x14ac:dyDescent="0.2">
      <c r="A196" s="34" t="s">
        <v>542</v>
      </c>
      <c r="B196" s="12"/>
      <c r="C196" s="13" t="s">
        <v>67</v>
      </c>
      <c r="D196" s="12" t="s">
        <v>68</v>
      </c>
      <c r="E196" s="35" t="s">
        <v>543</v>
      </c>
      <c r="F196" s="24" t="s">
        <v>54</v>
      </c>
      <c r="G196" s="14"/>
      <c r="H196" s="15"/>
      <c r="I196" s="36" t="s">
        <v>376</v>
      </c>
      <c r="J196" s="24"/>
      <c r="K196" s="25" t="s">
        <v>377</v>
      </c>
      <c r="L196" s="37"/>
      <c r="M196" s="15"/>
      <c r="N196" s="36" t="s">
        <v>376</v>
      </c>
      <c r="O196" s="24"/>
      <c r="P196" s="25" t="s">
        <v>377</v>
      </c>
      <c r="Q196" s="17">
        <v>15000</v>
      </c>
      <c r="R196" s="18">
        <v>44194</v>
      </c>
      <c r="S196" s="38">
        <f t="shared" si="1"/>
        <v>44286</v>
      </c>
      <c r="T196" s="17">
        <v>13531.2</v>
      </c>
    </row>
    <row r="197" spans="1:20" ht="27" x14ac:dyDescent="0.2">
      <c r="A197" s="34" t="s">
        <v>544</v>
      </c>
      <c r="B197" s="12"/>
      <c r="C197" s="13" t="s">
        <v>67</v>
      </c>
      <c r="D197" s="12" t="s">
        <v>68</v>
      </c>
      <c r="E197" s="35" t="s">
        <v>545</v>
      </c>
      <c r="F197" s="24" t="s">
        <v>54</v>
      </c>
      <c r="G197" s="14"/>
      <c r="H197" s="15"/>
      <c r="I197" s="36" t="s">
        <v>82</v>
      </c>
      <c r="J197" s="24"/>
      <c r="K197" s="25" t="s">
        <v>83</v>
      </c>
      <c r="L197" s="37"/>
      <c r="M197" s="15"/>
      <c r="N197" s="36" t="s">
        <v>82</v>
      </c>
      <c r="O197" s="24"/>
      <c r="P197" s="25" t="s">
        <v>83</v>
      </c>
      <c r="Q197" s="17">
        <v>10000</v>
      </c>
      <c r="R197" s="18">
        <v>44196</v>
      </c>
      <c r="S197" s="38">
        <f>+R197+365*2</f>
        <v>44926</v>
      </c>
      <c r="T197" s="17">
        <v>0</v>
      </c>
    </row>
    <row r="198" spans="1:20" ht="27" x14ac:dyDescent="0.2">
      <c r="A198" s="34" t="s">
        <v>546</v>
      </c>
      <c r="B198" s="12"/>
      <c r="C198" s="13" t="s">
        <v>67</v>
      </c>
      <c r="D198" s="12" t="s">
        <v>68</v>
      </c>
      <c r="E198" s="35" t="s">
        <v>224</v>
      </c>
      <c r="F198" s="24" t="s">
        <v>54</v>
      </c>
      <c r="G198" s="14"/>
      <c r="H198" s="15"/>
      <c r="I198" s="36" t="s">
        <v>225</v>
      </c>
      <c r="J198" s="24"/>
      <c r="K198" s="25" t="s">
        <v>547</v>
      </c>
      <c r="L198" s="37"/>
      <c r="M198" s="15"/>
      <c r="N198" s="36" t="s">
        <v>225</v>
      </c>
      <c r="O198" s="24"/>
      <c r="P198" s="25" t="s">
        <v>547</v>
      </c>
      <c r="Q198" s="17">
        <v>100</v>
      </c>
      <c r="R198" s="18">
        <v>44203</v>
      </c>
      <c r="S198" s="38">
        <f>+R198+365*2</f>
        <v>44933</v>
      </c>
      <c r="T198" s="17">
        <v>100</v>
      </c>
    </row>
    <row r="199" spans="1:20" ht="40.5" x14ac:dyDescent="0.2">
      <c r="A199" s="34" t="s">
        <v>548</v>
      </c>
      <c r="B199" s="12"/>
      <c r="C199" s="13" t="s">
        <v>67</v>
      </c>
      <c r="D199" s="12" t="s">
        <v>68</v>
      </c>
      <c r="E199" s="35" t="s">
        <v>549</v>
      </c>
      <c r="F199" s="24" t="s">
        <v>54</v>
      </c>
      <c r="G199" s="14"/>
      <c r="H199" s="15"/>
      <c r="I199" s="36" t="s">
        <v>197</v>
      </c>
      <c r="J199" s="24"/>
      <c r="K199" s="25" t="s">
        <v>198</v>
      </c>
      <c r="L199" s="37"/>
      <c r="M199" s="15"/>
      <c r="N199" s="36" t="s">
        <v>197</v>
      </c>
      <c r="O199" s="24"/>
      <c r="P199" s="25" t="s">
        <v>198</v>
      </c>
      <c r="Q199" s="17">
        <v>1350</v>
      </c>
      <c r="R199" s="18">
        <v>44203</v>
      </c>
      <c r="S199" s="38">
        <v>44206</v>
      </c>
      <c r="T199" s="17">
        <v>1350</v>
      </c>
    </row>
    <row r="200" spans="1:20" ht="40.5" x14ac:dyDescent="0.2">
      <c r="A200" s="34" t="s">
        <v>550</v>
      </c>
      <c r="B200" s="12"/>
      <c r="C200" s="13" t="s">
        <v>67</v>
      </c>
      <c r="D200" s="12" t="s">
        <v>68</v>
      </c>
      <c r="E200" s="35" t="s">
        <v>551</v>
      </c>
      <c r="F200" s="24" t="s">
        <v>54</v>
      </c>
      <c r="G200" s="14"/>
      <c r="H200" s="15"/>
      <c r="I200" s="36" t="s">
        <v>484</v>
      </c>
      <c r="J200" s="24"/>
      <c r="K200" s="25" t="s">
        <v>552</v>
      </c>
      <c r="L200" s="37"/>
      <c r="M200" s="15"/>
      <c r="N200" s="36" t="s">
        <v>484</v>
      </c>
      <c r="O200" s="24"/>
      <c r="P200" s="25" t="s">
        <v>552</v>
      </c>
      <c r="Q200" s="17">
        <v>1400</v>
      </c>
      <c r="R200" s="18">
        <v>44208</v>
      </c>
      <c r="S200" s="38">
        <v>44270</v>
      </c>
      <c r="T200" s="17">
        <v>1400</v>
      </c>
    </row>
    <row r="201" spans="1:20" ht="27" x14ac:dyDescent="0.2">
      <c r="A201" s="34" t="s">
        <v>553</v>
      </c>
      <c r="B201" s="12"/>
      <c r="C201" s="13" t="s">
        <v>67</v>
      </c>
      <c r="D201" s="12" t="s">
        <v>68</v>
      </c>
      <c r="E201" s="35" t="s">
        <v>554</v>
      </c>
      <c r="F201" s="24" t="s">
        <v>54</v>
      </c>
      <c r="G201" s="14"/>
      <c r="H201" s="15"/>
      <c r="I201" s="36" t="s">
        <v>478</v>
      </c>
      <c r="J201" s="24"/>
      <c r="K201" s="25" t="s">
        <v>479</v>
      </c>
      <c r="L201" s="37"/>
      <c r="M201" s="15"/>
      <c r="N201" s="36" t="s">
        <v>478</v>
      </c>
      <c r="O201" s="24"/>
      <c r="P201" s="25" t="s">
        <v>479</v>
      </c>
      <c r="Q201" s="17">
        <v>950</v>
      </c>
      <c r="R201" s="18">
        <v>44209</v>
      </c>
      <c r="S201" s="38">
        <f>+R201+60</f>
        <v>44269</v>
      </c>
      <c r="T201" s="17">
        <f>+Q201</f>
        <v>950</v>
      </c>
    </row>
    <row r="202" spans="1:20" ht="54" x14ac:dyDescent="0.2">
      <c r="A202" s="34" t="s">
        <v>555</v>
      </c>
      <c r="B202" s="12"/>
      <c r="C202" s="13" t="s">
        <v>67</v>
      </c>
      <c r="D202" s="12" t="s">
        <v>68</v>
      </c>
      <c r="E202" s="35" t="s">
        <v>556</v>
      </c>
      <c r="F202" s="24" t="s">
        <v>54</v>
      </c>
      <c r="G202" s="14"/>
      <c r="H202" s="15"/>
      <c r="I202" s="36" t="s">
        <v>376</v>
      </c>
      <c r="J202" s="24"/>
      <c r="K202" s="25" t="s">
        <v>377</v>
      </c>
      <c r="L202" s="37"/>
      <c r="M202" s="15"/>
      <c r="N202" s="36" t="s">
        <v>376</v>
      </c>
      <c r="O202" s="24"/>
      <c r="P202" s="25" t="s">
        <v>377</v>
      </c>
      <c r="Q202" s="17">
        <v>7000</v>
      </c>
      <c r="R202" s="18">
        <v>44216</v>
      </c>
      <c r="S202" s="38">
        <f>+R202+180</f>
        <v>44396</v>
      </c>
      <c r="T202" s="17">
        <v>6816</v>
      </c>
    </row>
    <row r="203" spans="1:20" ht="14.25" x14ac:dyDescent="0.2">
      <c r="A203" s="34" t="s">
        <v>557</v>
      </c>
      <c r="B203" s="12"/>
      <c r="C203" s="13" t="s">
        <v>67</v>
      </c>
      <c r="D203" s="12" t="s">
        <v>68</v>
      </c>
      <c r="E203" s="35" t="s">
        <v>558</v>
      </c>
      <c r="F203" s="24" t="s">
        <v>54</v>
      </c>
      <c r="G203" s="14"/>
      <c r="H203" s="15"/>
      <c r="I203" s="36" t="s">
        <v>559</v>
      </c>
      <c r="J203" s="24"/>
      <c r="K203" s="25" t="s">
        <v>560</v>
      </c>
      <c r="L203" s="37"/>
      <c r="M203" s="15"/>
      <c r="N203" s="36" t="s">
        <v>559</v>
      </c>
      <c r="O203" s="24"/>
      <c r="P203" s="25" t="s">
        <v>560</v>
      </c>
      <c r="Q203" s="17">
        <v>270</v>
      </c>
      <c r="R203" s="18">
        <v>44218</v>
      </c>
      <c r="S203" s="38">
        <f>+R203+30</f>
        <v>44248</v>
      </c>
      <c r="T203" s="17">
        <v>270</v>
      </c>
    </row>
    <row r="204" spans="1:20" ht="40.5" x14ac:dyDescent="0.2">
      <c r="A204" s="34" t="s">
        <v>561</v>
      </c>
      <c r="B204" s="12"/>
      <c r="C204" s="13" t="s">
        <v>67</v>
      </c>
      <c r="D204" s="12" t="s">
        <v>68</v>
      </c>
      <c r="E204" s="35" t="s">
        <v>248</v>
      </c>
      <c r="F204" s="24" t="s">
        <v>54</v>
      </c>
      <c r="G204" s="14"/>
      <c r="H204" s="15"/>
      <c r="I204" s="36" t="s">
        <v>70</v>
      </c>
      <c r="J204" s="24"/>
      <c r="K204" s="25" t="s">
        <v>71</v>
      </c>
      <c r="L204" s="37"/>
      <c r="M204" s="15"/>
      <c r="N204" s="36" t="s">
        <v>70</v>
      </c>
      <c r="O204" s="24"/>
      <c r="P204" s="25" t="s">
        <v>71</v>
      </c>
      <c r="Q204" s="17">
        <v>800</v>
      </c>
      <c r="R204" s="18">
        <v>44221</v>
      </c>
      <c r="S204" s="38">
        <f>+R204+45</f>
        <v>44266</v>
      </c>
      <c r="T204" s="17">
        <v>800</v>
      </c>
    </row>
    <row r="205" spans="1:20" ht="40.5" x14ac:dyDescent="0.2">
      <c r="A205" s="34" t="s">
        <v>562</v>
      </c>
      <c r="B205" s="12"/>
      <c r="C205" s="13" t="s">
        <v>67</v>
      </c>
      <c r="D205" s="12" t="s">
        <v>68</v>
      </c>
      <c r="E205" s="35" t="s">
        <v>563</v>
      </c>
      <c r="F205" s="24" t="s">
        <v>54</v>
      </c>
      <c r="G205" s="14"/>
      <c r="H205" s="15"/>
      <c r="I205" s="36" t="s">
        <v>70</v>
      </c>
      <c r="J205" s="24"/>
      <c r="K205" s="25" t="s">
        <v>71</v>
      </c>
      <c r="L205" s="37"/>
      <c r="M205" s="15"/>
      <c r="N205" s="36" t="s">
        <v>70</v>
      </c>
      <c r="O205" s="24"/>
      <c r="P205" s="25" t="s">
        <v>71</v>
      </c>
      <c r="Q205" s="17">
        <v>39900</v>
      </c>
      <c r="R205" s="18">
        <v>44222</v>
      </c>
      <c r="S205" s="38">
        <v>45443</v>
      </c>
      <c r="T205" s="17">
        <v>0</v>
      </c>
    </row>
    <row r="206" spans="1:20" ht="28.5" x14ac:dyDescent="0.2">
      <c r="A206" s="34" t="s">
        <v>564</v>
      </c>
      <c r="B206" s="12"/>
      <c r="C206" s="13" t="s">
        <v>67</v>
      </c>
      <c r="D206" s="12" t="s">
        <v>68</v>
      </c>
      <c r="E206" s="35" t="s">
        <v>565</v>
      </c>
      <c r="F206" s="24" t="s">
        <v>54</v>
      </c>
      <c r="G206" s="14"/>
      <c r="H206" s="15"/>
      <c r="I206" s="36" t="s">
        <v>566</v>
      </c>
      <c r="J206" s="24"/>
      <c r="K206" s="25" t="s">
        <v>567</v>
      </c>
      <c r="L206" s="37"/>
      <c r="M206" s="15"/>
      <c r="N206" s="36" t="s">
        <v>566</v>
      </c>
      <c r="O206" s="24"/>
      <c r="P206" s="25" t="s">
        <v>567</v>
      </c>
      <c r="Q206" s="17">
        <v>63.75</v>
      </c>
      <c r="R206" s="18">
        <v>44228</v>
      </c>
      <c r="S206" s="38">
        <f>+R206+15</f>
        <v>44243</v>
      </c>
      <c r="T206" s="17">
        <v>63.75</v>
      </c>
    </row>
    <row r="207" spans="1:20" ht="27" x14ac:dyDescent="0.2">
      <c r="A207" s="34" t="s">
        <v>568</v>
      </c>
      <c r="B207" s="12"/>
      <c r="C207" s="13" t="s">
        <v>67</v>
      </c>
      <c r="D207" s="12" t="s">
        <v>68</v>
      </c>
      <c r="E207" s="35" t="s">
        <v>569</v>
      </c>
      <c r="F207" s="24" t="s">
        <v>54</v>
      </c>
      <c r="G207" s="14"/>
      <c r="H207" s="15"/>
      <c r="I207" s="36" t="s">
        <v>570</v>
      </c>
      <c r="J207" s="24"/>
      <c r="K207" s="25" t="s">
        <v>571</v>
      </c>
      <c r="L207" s="37"/>
      <c r="M207" s="15"/>
      <c r="N207" s="36" t="s">
        <v>570</v>
      </c>
      <c r="O207" s="24"/>
      <c r="P207" s="25" t="s">
        <v>571</v>
      </c>
      <c r="Q207" s="17">
        <v>28000</v>
      </c>
      <c r="R207" s="18">
        <v>44230</v>
      </c>
      <c r="S207" s="38">
        <f>+R207+365</f>
        <v>44595</v>
      </c>
      <c r="T207" s="17">
        <v>17500</v>
      </c>
    </row>
    <row r="208" spans="1:20" ht="27" x14ac:dyDescent="0.2">
      <c r="A208" s="34" t="s">
        <v>572</v>
      </c>
      <c r="B208" s="12"/>
      <c r="C208" s="13" t="s">
        <v>67</v>
      </c>
      <c r="D208" s="12" t="s">
        <v>68</v>
      </c>
      <c r="E208" s="35" t="s">
        <v>573</v>
      </c>
      <c r="F208" s="24" t="s">
        <v>54</v>
      </c>
      <c r="G208" s="14"/>
      <c r="H208" s="15"/>
      <c r="I208" s="36" t="s">
        <v>574</v>
      </c>
      <c r="J208" s="24"/>
      <c r="K208" s="25" t="s">
        <v>575</v>
      </c>
      <c r="L208" s="37"/>
      <c r="M208" s="15"/>
      <c r="N208" s="36" t="s">
        <v>574</v>
      </c>
      <c r="O208" s="24"/>
      <c r="P208" s="25" t="s">
        <v>575</v>
      </c>
      <c r="Q208" s="17">
        <v>10000</v>
      </c>
      <c r="R208" s="18">
        <v>44232</v>
      </c>
      <c r="S208" s="38">
        <f>31/12/2021</f>
        <v>1.2782450931881908E-3</v>
      </c>
      <c r="T208" s="17">
        <v>4000</v>
      </c>
    </row>
    <row r="209" spans="1:21" ht="42.75" x14ac:dyDescent="0.2">
      <c r="A209" s="34" t="s">
        <v>576</v>
      </c>
      <c r="B209" s="12"/>
      <c r="C209" s="13" t="s">
        <v>67</v>
      </c>
      <c r="D209" s="12" t="s">
        <v>68</v>
      </c>
      <c r="E209" s="35" t="s">
        <v>577</v>
      </c>
      <c r="F209" s="24" t="s">
        <v>54</v>
      </c>
      <c r="G209" s="14"/>
      <c r="H209" s="15"/>
      <c r="I209" s="36" t="s">
        <v>109</v>
      </c>
      <c r="J209" s="24"/>
      <c r="K209" s="25" t="s">
        <v>110</v>
      </c>
      <c r="L209" s="37"/>
      <c r="M209" s="15"/>
      <c r="N209" s="36" t="s">
        <v>109</v>
      </c>
      <c r="O209" s="24"/>
      <c r="P209" s="25" t="s">
        <v>110</v>
      </c>
      <c r="Q209" s="17">
        <v>17500</v>
      </c>
      <c r="R209" s="18">
        <v>44232</v>
      </c>
      <c r="S209" s="38">
        <f>31/12/2021</f>
        <v>1.2782450931881908E-3</v>
      </c>
      <c r="T209" s="17">
        <v>0</v>
      </c>
    </row>
    <row r="210" spans="1:21" ht="40.5" x14ac:dyDescent="0.2">
      <c r="A210" s="34" t="s">
        <v>578</v>
      </c>
      <c r="B210" s="12"/>
      <c r="C210" s="13" t="s">
        <v>67</v>
      </c>
      <c r="D210" s="12" t="s">
        <v>68</v>
      </c>
      <c r="E210" s="35" t="s">
        <v>579</v>
      </c>
      <c r="F210" s="24" t="s">
        <v>54</v>
      </c>
      <c r="G210" s="14"/>
      <c r="H210" s="15"/>
      <c r="I210" s="36" t="s">
        <v>580</v>
      </c>
      <c r="J210" s="24"/>
      <c r="K210" s="25" t="s">
        <v>581</v>
      </c>
      <c r="L210" s="37"/>
      <c r="M210" s="15"/>
      <c r="N210" s="36" t="s">
        <v>580</v>
      </c>
      <c r="O210" s="24"/>
      <c r="P210" s="25" t="s">
        <v>582</v>
      </c>
      <c r="Q210" s="17">
        <v>220</v>
      </c>
      <c r="R210" s="18">
        <v>44232</v>
      </c>
      <c r="S210" s="38">
        <f>+R210+15</f>
        <v>44247</v>
      </c>
      <c r="T210" s="17">
        <v>220</v>
      </c>
    </row>
    <row r="211" spans="1:21" ht="42.75" x14ac:dyDescent="0.2">
      <c r="A211" s="34" t="s">
        <v>583</v>
      </c>
      <c r="B211" s="12"/>
      <c r="C211" s="13" t="s">
        <v>67</v>
      </c>
      <c r="D211" s="12" t="s">
        <v>68</v>
      </c>
      <c r="E211" s="35" t="s">
        <v>584</v>
      </c>
      <c r="F211" s="24" t="s">
        <v>54</v>
      </c>
      <c r="G211" s="14"/>
      <c r="H211" s="15"/>
      <c r="I211" s="36" t="s">
        <v>585</v>
      </c>
      <c r="J211" s="24"/>
      <c r="K211" s="25" t="s">
        <v>586</v>
      </c>
      <c r="L211" s="37"/>
      <c r="M211" s="15"/>
      <c r="N211" s="24" t="s">
        <v>585</v>
      </c>
      <c r="O211" s="24"/>
      <c r="P211" s="25" t="s">
        <v>586</v>
      </c>
      <c r="Q211" s="17">
        <v>2540</v>
      </c>
      <c r="R211" s="18">
        <v>44236</v>
      </c>
      <c r="S211" s="38">
        <f>+R211+365</f>
        <v>44601</v>
      </c>
      <c r="T211" s="17">
        <v>0</v>
      </c>
    </row>
    <row r="212" spans="1:21" ht="28.5" x14ac:dyDescent="0.2">
      <c r="A212" s="34" t="s">
        <v>587</v>
      </c>
      <c r="B212" s="12"/>
      <c r="C212" s="13" t="s">
        <v>67</v>
      </c>
      <c r="D212" s="12" t="s">
        <v>68</v>
      </c>
      <c r="E212" s="35" t="s">
        <v>588</v>
      </c>
      <c r="F212" s="24" t="s">
        <v>54</v>
      </c>
      <c r="G212" s="14"/>
      <c r="H212" s="15"/>
      <c r="I212" s="36" t="s">
        <v>297</v>
      </c>
      <c r="J212" s="24"/>
      <c r="K212" s="25" t="s">
        <v>298</v>
      </c>
      <c r="L212" s="37"/>
      <c r="M212" s="15"/>
      <c r="N212" s="36" t="s">
        <v>297</v>
      </c>
      <c r="O212" s="24"/>
      <c r="P212" s="25" t="s">
        <v>298</v>
      </c>
      <c r="Q212" s="17">
        <v>9400</v>
      </c>
      <c r="R212" s="18">
        <v>44236</v>
      </c>
      <c r="S212" s="38">
        <v>44592</v>
      </c>
      <c r="T212" s="17">
        <v>8211</v>
      </c>
    </row>
    <row r="213" spans="1:21" ht="28.5" x14ac:dyDescent="0.2">
      <c r="A213" s="34" t="s">
        <v>589</v>
      </c>
      <c r="B213" s="12"/>
      <c r="C213" s="13" t="s">
        <v>67</v>
      </c>
      <c r="D213" s="12" t="s">
        <v>68</v>
      </c>
      <c r="E213" s="35" t="s">
        <v>590</v>
      </c>
      <c r="F213" s="24" t="s">
        <v>54</v>
      </c>
      <c r="G213" s="14"/>
      <c r="H213" s="15"/>
      <c r="I213" s="36" t="s">
        <v>74</v>
      </c>
      <c r="J213" s="24"/>
      <c r="K213" s="25" t="s">
        <v>591</v>
      </c>
      <c r="L213" s="37"/>
      <c r="M213" s="15"/>
      <c r="N213" s="36" t="s">
        <v>74</v>
      </c>
      <c r="O213" s="24"/>
      <c r="P213" s="25" t="s">
        <v>591</v>
      </c>
      <c r="Q213" s="17">
        <v>873.43</v>
      </c>
      <c r="R213" s="18">
        <v>44238</v>
      </c>
      <c r="S213" s="38">
        <v>44561</v>
      </c>
      <c r="T213" s="17">
        <v>0</v>
      </c>
    </row>
    <row r="214" spans="1:21" ht="27" x14ac:dyDescent="0.2">
      <c r="A214" s="34" t="s">
        <v>592</v>
      </c>
      <c r="B214" s="12"/>
      <c r="C214" s="13" t="s">
        <v>67</v>
      </c>
      <c r="D214" s="12" t="s">
        <v>68</v>
      </c>
      <c r="E214" s="35" t="s">
        <v>593</v>
      </c>
      <c r="F214" s="24" t="s">
        <v>54</v>
      </c>
      <c r="G214" s="14"/>
      <c r="H214" s="15"/>
      <c r="I214" s="36" t="s">
        <v>594</v>
      </c>
      <c r="J214" s="24"/>
      <c r="K214" s="25" t="s">
        <v>595</v>
      </c>
      <c r="L214" s="37"/>
      <c r="M214" s="15"/>
      <c r="N214" s="36" t="s">
        <v>594</v>
      </c>
      <c r="O214" s="24"/>
      <c r="P214" s="25" t="s">
        <v>595</v>
      </c>
      <c r="Q214" s="17">
        <v>450</v>
      </c>
      <c r="R214" s="18">
        <v>44243</v>
      </c>
      <c r="S214" s="38">
        <f>+R214+365</f>
        <v>44608</v>
      </c>
      <c r="T214" s="17">
        <v>450</v>
      </c>
    </row>
    <row r="215" spans="1:21" ht="42.75" x14ac:dyDescent="0.2">
      <c r="A215" s="34" t="s">
        <v>596</v>
      </c>
      <c r="B215" s="12"/>
      <c r="C215" s="13" t="s">
        <v>67</v>
      </c>
      <c r="D215" s="12" t="s">
        <v>68</v>
      </c>
      <c r="E215" s="35" t="s">
        <v>597</v>
      </c>
      <c r="F215" s="24" t="s">
        <v>54</v>
      </c>
      <c r="G215" s="14"/>
      <c r="H215" s="15"/>
      <c r="I215" s="36" t="s">
        <v>137</v>
      </c>
      <c r="J215" s="24"/>
      <c r="K215" s="25" t="s">
        <v>138</v>
      </c>
      <c r="L215" s="37"/>
      <c r="M215" s="15"/>
      <c r="N215" s="36" t="s">
        <v>137</v>
      </c>
      <c r="O215" s="24"/>
      <c r="P215" s="25" t="s">
        <v>404</v>
      </c>
      <c r="Q215" s="17">
        <v>6704.4</v>
      </c>
      <c r="R215" s="18">
        <v>44250</v>
      </c>
      <c r="S215" s="38">
        <f>+R215+60</f>
        <v>44310</v>
      </c>
      <c r="T215" s="17">
        <v>6704.4</v>
      </c>
    </row>
    <row r="216" spans="1:21" ht="54" x14ac:dyDescent="0.2">
      <c r="A216" s="34" t="s">
        <v>598</v>
      </c>
      <c r="B216" s="12"/>
      <c r="C216" s="13" t="s">
        <v>67</v>
      </c>
      <c r="D216" s="12" t="s">
        <v>68</v>
      </c>
      <c r="E216" s="35" t="s">
        <v>599</v>
      </c>
      <c r="F216" s="24" t="s">
        <v>54</v>
      </c>
      <c r="G216" s="14"/>
      <c r="H216" s="15"/>
      <c r="I216" s="36" t="s">
        <v>594</v>
      </c>
      <c r="J216" s="24"/>
      <c r="K216" s="25" t="s">
        <v>595</v>
      </c>
      <c r="L216" s="37"/>
      <c r="M216" s="15"/>
      <c r="N216" s="36" t="s">
        <v>594</v>
      </c>
      <c r="O216" s="24"/>
      <c r="P216" s="25" t="s">
        <v>595</v>
      </c>
      <c r="Q216" s="17">
        <v>1120</v>
      </c>
      <c r="R216" s="18">
        <v>44251</v>
      </c>
      <c r="S216" s="38">
        <f>+R216+365</f>
        <v>44616</v>
      </c>
      <c r="T216" s="17">
        <v>1120</v>
      </c>
    </row>
    <row r="217" spans="1:21" ht="27" x14ac:dyDescent="0.2">
      <c r="A217" s="34" t="s">
        <v>600</v>
      </c>
      <c r="B217" s="12"/>
      <c r="C217" s="13" t="s">
        <v>67</v>
      </c>
      <c r="D217" s="12" t="s">
        <v>68</v>
      </c>
      <c r="E217" s="35" t="s">
        <v>601</v>
      </c>
      <c r="F217" s="24" t="s">
        <v>54</v>
      </c>
      <c r="G217" s="14"/>
      <c r="H217" s="15"/>
      <c r="I217" s="36" t="s">
        <v>465</v>
      </c>
      <c r="J217" s="24"/>
      <c r="K217" s="25" t="s">
        <v>602</v>
      </c>
      <c r="L217" s="37"/>
      <c r="M217" s="15"/>
      <c r="N217" s="36" t="s">
        <v>465</v>
      </c>
      <c r="O217" s="24"/>
      <c r="P217" s="25" t="s">
        <v>602</v>
      </c>
      <c r="Q217" s="17">
        <v>21400</v>
      </c>
      <c r="R217" s="18">
        <v>44252</v>
      </c>
      <c r="S217" s="38">
        <f>+R217+365</f>
        <v>44617</v>
      </c>
      <c r="T217" s="17">
        <v>21400</v>
      </c>
    </row>
    <row r="218" spans="1:21" ht="67.5" x14ac:dyDescent="0.2">
      <c r="A218" s="34" t="s">
        <v>603</v>
      </c>
      <c r="B218" s="12"/>
      <c r="C218" s="13" t="s">
        <v>67</v>
      </c>
      <c r="D218" s="12" t="s">
        <v>68</v>
      </c>
      <c r="E218" s="35" t="s">
        <v>604</v>
      </c>
      <c r="F218" s="24" t="s">
        <v>54</v>
      </c>
      <c r="G218" s="14"/>
      <c r="H218" s="15"/>
      <c r="I218" s="36" t="s">
        <v>605</v>
      </c>
      <c r="J218" s="24"/>
      <c r="K218" s="25" t="s">
        <v>606</v>
      </c>
      <c r="L218" s="37"/>
      <c r="M218" s="15"/>
      <c r="N218" s="36" t="s">
        <v>605</v>
      </c>
      <c r="O218" s="24"/>
      <c r="P218" s="25" t="s">
        <v>606</v>
      </c>
      <c r="Q218" s="17">
        <v>5000</v>
      </c>
      <c r="R218" s="18">
        <v>44252</v>
      </c>
      <c r="S218" s="38">
        <f>+R218+150</f>
        <v>44402</v>
      </c>
      <c r="T218" s="17">
        <v>5000</v>
      </c>
    </row>
    <row r="219" spans="1:21" ht="42.75" x14ac:dyDescent="0.2">
      <c r="A219" s="34" t="s">
        <v>607</v>
      </c>
      <c r="B219" s="12"/>
      <c r="C219" s="13" t="s">
        <v>67</v>
      </c>
      <c r="D219" s="12" t="s">
        <v>68</v>
      </c>
      <c r="E219" s="35" t="s">
        <v>608</v>
      </c>
      <c r="F219" s="24" t="s">
        <v>54</v>
      </c>
      <c r="G219" s="14"/>
      <c r="H219" s="15"/>
      <c r="I219" s="36" t="s">
        <v>137</v>
      </c>
      <c r="J219" s="24"/>
      <c r="K219" s="25" t="s">
        <v>138</v>
      </c>
      <c r="L219" s="37"/>
      <c r="M219" s="15"/>
      <c r="N219" s="36" t="s">
        <v>137</v>
      </c>
      <c r="O219" s="24"/>
      <c r="P219" s="25" t="s">
        <v>404</v>
      </c>
      <c r="Q219" s="17">
        <v>582</v>
      </c>
      <c r="R219" s="18">
        <v>44253</v>
      </c>
      <c r="S219" s="38">
        <f>+R219+60</f>
        <v>44313</v>
      </c>
      <c r="T219" s="17">
        <v>582</v>
      </c>
    </row>
    <row r="220" spans="1:21" ht="28.5" x14ac:dyDescent="0.2">
      <c r="A220" s="45" t="s">
        <v>775</v>
      </c>
      <c r="B220" s="46"/>
      <c r="C220" s="47" t="s">
        <v>67</v>
      </c>
      <c r="D220" s="47" t="s">
        <v>776</v>
      </c>
      <c r="E220" s="48" t="s">
        <v>777</v>
      </c>
      <c r="F220" s="53" t="s">
        <v>54</v>
      </c>
      <c r="G220" s="49"/>
      <c r="H220" s="50"/>
      <c r="I220" s="36" t="s">
        <v>611</v>
      </c>
      <c r="J220" s="53"/>
      <c r="K220" s="54" t="s">
        <v>612</v>
      </c>
      <c r="L220" s="37"/>
      <c r="M220" s="50"/>
      <c r="N220" s="36" t="s">
        <v>611</v>
      </c>
      <c r="O220" s="53"/>
      <c r="P220" s="54" t="s">
        <v>612</v>
      </c>
      <c r="Q220" s="51">
        <v>377215.16</v>
      </c>
      <c r="R220" s="52">
        <v>44257</v>
      </c>
      <c r="S220" s="38">
        <f>+R220+365*2</f>
        <v>44987</v>
      </c>
      <c r="T220" s="51">
        <v>0</v>
      </c>
      <c r="U220" s="44"/>
    </row>
    <row r="221" spans="1:21" ht="54" x14ac:dyDescent="0.2">
      <c r="A221" s="34" t="s">
        <v>609</v>
      </c>
      <c r="B221" s="12"/>
      <c r="C221" s="13" t="s">
        <v>67</v>
      </c>
      <c r="D221" s="12" t="s">
        <v>68</v>
      </c>
      <c r="E221" s="35" t="s">
        <v>610</v>
      </c>
      <c r="F221" s="24" t="s">
        <v>54</v>
      </c>
      <c r="G221" s="14"/>
      <c r="H221" s="15"/>
      <c r="I221" s="36" t="s">
        <v>611</v>
      </c>
      <c r="J221" s="24"/>
      <c r="K221" s="25" t="s">
        <v>612</v>
      </c>
      <c r="L221" s="37"/>
      <c r="M221" s="15"/>
      <c r="N221" s="36" t="s">
        <v>611</v>
      </c>
      <c r="O221" s="24"/>
      <c r="P221" s="25" t="s">
        <v>612</v>
      </c>
      <c r="Q221" s="17">
        <v>39900</v>
      </c>
      <c r="R221" s="18">
        <v>44258</v>
      </c>
      <c r="S221" s="38">
        <f>+R221+365*2</f>
        <v>44988</v>
      </c>
      <c r="T221" s="17">
        <v>0</v>
      </c>
    </row>
    <row r="222" spans="1:21" ht="42.75" x14ac:dyDescent="0.2">
      <c r="A222" s="34" t="s">
        <v>613</v>
      </c>
      <c r="B222" s="12"/>
      <c r="C222" s="13" t="s">
        <v>67</v>
      </c>
      <c r="D222" s="12" t="s">
        <v>68</v>
      </c>
      <c r="E222" s="35" t="s">
        <v>614</v>
      </c>
      <c r="F222" s="24" t="s">
        <v>54</v>
      </c>
      <c r="G222" s="14"/>
      <c r="H222" s="15"/>
      <c r="I222" s="36" t="s">
        <v>615</v>
      </c>
      <c r="J222" s="24"/>
      <c r="K222" s="25" t="s">
        <v>616</v>
      </c>
      <c r="L222" s="37"/>
      <c r="M222" s="15"/>
      <c r="N222" s="36" t="s">
        <v>615</v>
      </c>
      <c r="O222" s="24"/>
      <c r="P222" s="25" t="s">
        <v>616</v>
      </c>
      <c r="Q222" s="17">
        <v>14800</v>
      </c>
      <c r="R222" s="18">
        <v>44271</v>
      </c>
      <c r="S222" s="38">
        <v>44620</v>
      </c>
      <c r="T222" s="17">
        <v>0</v>
      </c>
    </row>
    <row r="223" spans="1:21" ht="40.5" x14ac:dyDescent="0.2">
      <c r="A223" s="34" t="s">
        <v>617</v>
      </c>
      <c r="B223" s="12"/>
      <c r="C223" s="13" t="s">
        <v>67</v>
      </c>
      <c r="D223" s="12" t="s">
        <v>68</v>
      </c>
      <c r="E223" s="35" t="s">
        <v>618</v>
      </c>
      <c r="F223" s="24" t="s">
        <v>54</v>
      </c>
      <c r="G223" s="14"/>
      <c r="H223" s="15"/>
      <c r="I223" s="36" t="s">
        <v>619</v>
      </c>
      <c r="J223" s="24"/>
      <c r="K223" s="25" t="s">
        <v>620</v>
      </c>
      <c r="L223" s="37"/>
      <c r="M223" s="15"/>
      <c r="N223" s="36" t="s">
        <v>619</v>
      </c>
      <c r="O223" s="24"/>
      <c r="P223" s="25" t="s">
        <v>620</v>
      </c>
      <c r="Q223" s="17">
        <v>2000</v>
      </c>
      <c r="R223" s="18">
        <v>44285</v>
      </c>
      <c r="S223" s="38">
        <f>+R223+184</f>
        <v>44469</v>
      </c>
      <c r="T223" s="17">
        <v>1749</v>
      </c>
    </row>
    <row r="224" spans="1:21" ht="27" x14ac:dyDescent="0.2">
      <c r="A224" s="34" t="s">
        <v>621</v>
      </c>
      <c r="B224" s="12"/>
      <c r="C224" s="13" t="s">
        <v>67</v>
      </c>
      <c r="D224" s="12" t="s">
        <v>68</v>
      </c>
      <c r="E224" s="35" t="s">
        <v>622</v>
      </c>
      <c r="F224" s="24" t="s">
        <v>54</v>
      </c>
      <c r="G224" s="14"/>
      <c r="H224" s="15"/>
      <c r="I224" s="36" t="s">
        <v>518</v>
      </c>
      <c r="J224" s="24"/>
      <c r="K224" s="25" t="s">
        <v>519</v>
      </c>
      <c r="L224" s="37"/>
      <c r="M224" s="15"/>
      <c r="N224" s="36" t="s">
        <v>518</v>
      </c>
      <c r="O224" s="24"/>
      <c r="P224" s="25" t="s">
        <v>519</v>
      </c>
      <c r="Q224" s="17">
        <v>450</v>
      </c>
      <c r="R224" s="18">
        <v>44288</v>
      </c>
      <c r="S224" s="38">
        <f>+R224+365</f>
        <v>44653</v>
      </c>
      <c r="T224" s="17">
        <v>450</v>
      </c>
    </row>
    <row r="225" spans="1:20" ht="67.5" x14ac:dyDescent="0.2">
      <c r="A225" s="34" t="s">
        <v>623</v>
      </c>
      <c r="B225" s="12"/>
      <c r="C225" s="13" t="s">
        <v>67</v>
      </c>
      <c r="D225" s="12" t="s">
        <v>68</v>
      </c>
      <c r="E225" s="35" t="s">
        <v>624</v>
      </c>
      <c r="F225" s="24" t="s">
        <v>54</v>
      </c>
      <c r="G225" s="14"/>
      <c r="H225" s="15"/>
      <c r="I225" s="36" t="s">
        <v>625</v>
      </c>
      <c r="J225" s="24"/>
      <c r="K225" s="25" t="s">
        <v>525</v>
      </c>
      <c r="L225" s="37"/>
      <c r="M225" s="15"/>
      <c r="N225" s="36" t="s">
        <v>625</v>
      </c>
      <c r="O225" s="24"/>
      <c r="P225" s="25" t="s">
        <v>525</v>
      </c>
      <c r="Q225" s="17">
        <v>3500</v>
      </c>
      <c r="R225" s="18">
        <v>44292</v>
      </c>
      <c r="S225" s="38">
        <f>+R225+30</f>
        <v>44322</v>
      </c>
      <c r="T225" s="17">
        <v>3490</v>
      </c>
    </row>
    <row r="226" spans="1:20" ht="42.75" x14ac:dyDescent="0.2">
      <c r="A226" s="34" t="s">
        <v>626</v>
      </c>
      <c r="B226" s="12"/>
      <c r="C226" s="13" t="s">
        <v>67</v>
      </c>
      <c r="D226" s="12" t="s">
        <v>68</v>
      </c>
      <c r="E226" s="35" t="s">
        <v>627</v>
      </c>
      <c r="F226" s="24" t="s">
        <v>54</v>
      </c>
      <c r="G226" s="14"/>
      <c r="H226" s="15"/>
      <c r="I226" s="36" t="s">
        <v>628</v>
      </c>
      <c r="J226" s="24"/>
      <c r="K226" s="25" t="s">
        <v>629</v>
      </c>
      <c r="L226" s="37"/>
      <c r="M226" s="15"/>
      <c r="N226" s="36" t="s">
        <v>628</v>
      </c>
      <c r="O226" s="24"/>
      <c r="P226" s="25" t="s">
        <v>629</v>
      </c>
      <c r="Q226" s="17">
        <v>1400</v>
      </c>
      <c r="R226" s="18">
        <v>44299</v>
      </c>
      <c r="S226" s="38">
        <f>+R226+60</f>
        <v>44359</v>
      </c>
      <c r="T226" s="17">
        <v>1400</v>
      </c>
    </row>
    <row r="227" spans="1:20" ht="28.5" x14ac:dyDescent="0.2">
      <c r="A227" s="34" t="s">
        <v>630</v>
      </c>
      <c r="B227" s="12"/>
      <c r="C227" s="13" t="s">
        <v>67</v>
      </c>
      <c r="D227" s="12" t="s">
        <v>68</v>
      </c>
      <c r="E227" s="35" t="s">
        <v>631</v>
      </c>
      <c r="F227" s="24" t="s">
        <v>54</v>
      </c>
      <c r="G227" s="14"/>
      <c r="H227" s="15"/>
      <c r="I227" s="36" t="s">
        <v>566</v>
      </c>
      <c r="J227" s="24"/>
      <c r="K227" s="25" t="s">
        <v>567</v>
      </c>
      <c r="L227" s="37"/>
      <c r="M227" s="15"/>
      <c r="N227" s="36" t="s">
        <v>566</v>
      </c>
      <c r="O227" s="24"/>
      <c r="P227" s="25" t="s">
        <v>567</v>
      </c>
      <c r="Q227" s="17">
        <v>2850</v>
      </c>
      <c r="R227" s="18">
        <v>44299</v>
      </c>
      <c r="S227" s="38">
        <f>+R227+365</f>
        <v>44664</v>
      </c>
      <c r="T227" s="17">
        <v>2850</v>
      </c>
    </row>
    <row r="228" spans="1:20" ht="40.5" x14ac:dyDescent="0.2">
      <c r="A228" s="34" t="s">
        <v>632</v>
      </c>
      <c r="B228" s="12"/>
      <c r="C228" s="13" t="s">
        <v>67</v>
      </c>
      <c r="D228" s="12" t="s">
        <v>68</v>
      </c>
      <c r="E228" s="35" t="s">
        <v>633</v>
      </c>
      <c r="F228" s="24" t="s">
        <v>54</v>
      </c>
      <c r="G228" s="14"/>
      <c r="H228" s="15"/>
      <c r="I228" s="36" t="s">
        <v>594</v>
      </c>
      <c r="J228" s="24"/>
      <c r="K228" s="25" t="s">
        <v>595</v>
      </c>
      <c r="L228" s="37"/>
      <c r="M228" s="15"/>
      <c r="N228" s="36" t="s">
        <v>594</v>
      </c>
      <c r="O228" s="24"/>
      <c r="P228" s="25" t="s">
        <v>595</v>
      </c>
      <c r="Q228" s="17">
        <v>9750</v>
      </c>
      <c r="R228" s="18">
        <v>44299</v>
      </c>
      <c r="S228" s="38">
        <f>+R228+365</f>
        <v>44664</v>
      </c>
      <c r="T228" s="17">
        <v>9750</v>
      </c>
    </row>
    <row r="229" spans="1:20" ht="27" x14ac:dyDescent="0.2">
      <c r="A229" s="34" t="s">
        <v>634</v>
      </c>
      <c r="B229" s="12"/>
      <c r="C229" s="13" t="s">
        <v>67</v>
      </c>
      <c r="D229" s="12" t="s">
        <v>68</v>
      </c>
      <c r="E229" s="35" t="s">
        <v>635</v>
      </c>
      <c r="F229" s="24" t="s">
        <v>54</v>
      </c>
      <c r="G229" s="14"/>
      <c r="H229" s="15"/>
      <c r="I229" s="36" t="s">
        <v>237</v>
      </c>
      <c r="J229" s="24"/>
      <c r="K229" s="25" t="s">
        <v>533</v>
      </c>
      <c r="L229" s="37"/>
      <c r="M229" s="15"/>
      <c r="N229" s="36" t="s">
        <v>237</v>
      </c>
      <c r="O229" s="24"/>
      <c r="P229" s="25" t="s">
        <v>533</v>
      </c>
      <c r="Q229" s="17">
        <v>10000</v>
      </c>
      <c r="R229" s="18">
        <v>44300</v>
      </c>
      <c r="S229" s="38">
        <f>+R229+365</f>
        <v>44665</v>
      </c>
      <c r="T229" s="17">
        <v>10000</v>
      </c>
    </row>
    <row r="230" spans="1:20" ht="42.75" x14ac:dyDescent="0.2">
      <c r="A230" s="34" t="s">
        <v>636</v>
      </c>
      <c r="B230" s="12"/>
      <c r="C230" s="13" t="s">
        <v>67</v>
      </c>
      <c r="D230" s="12" t="s">
        <v>68</v>
      </c>
      <c r="E230" s="35" t="s">
        <v>637</v>
      </c>
      <c r="F230" s="24" t="s">
        <v>54</v>
      </c>
      <c r="G230" s="14"/>
      <c r="H230" s="15"/>
      <c r="I230" s="36" t="s">
        <v>337</v>
      </c>
      <c r="J230" s="24"/>
      <c r="K230" s="25" t="s">
        <v>638</v>
      </c>
      <c r="L230" s="37"/>
      <c r="M230" s="15"/>
      <c r="N230" s="36" t="s">
        <v>337</v>
      </c>
      <c r="O230" s="24"/>
      <c r="P230" s="25" t="s">
        <v>638</v>
      </c>
      <c r="Q230" s="17">
        <v>300</v>
      </c>
      <c r="R230" s="18">
        <v>44307</v>
      </c>
      <c r="S230" s="38">
        <v>44469</v>
      </c>
      <c r="T230" s="17">
        <v>300</v>
      </c>
    </row>
    <row r="231" spans="1:20" ht="57" x14ac:dyDescent="0.2">
      <c r="A231" s="34" t="s">
        <v>639</v>
      </c>
      <c r="B231" s="12"/>
      <c r="C231" s="13" t="s">
        <v>67</v>
      </c>
      <c r="D231" s="12" t="s">
        <v>68</v>
      </c>
      <c r="E231" s="35" t="s">
        <v>640</v>
      </c>
      <c r="F231" s="24" t="s">
        <v>54</v>
      </c>
      <c r="G231" s="14"/>
      <c r="H231" s="15"/>
      <c r="I231" s="36" t="s">
        <v>341</v>
      </c>
      <c r="J231" s="24"/>
      <c r="K231" s="25" t="s">
        <v>641</v>
      </c>
      <c r="L231" s="37"/>
      <c r="M231" s="15"/>
      <c r="N231" s="36" t="s">
        <v>341</v>
      </c>
      <c r="O231" s="24"/>
      <c r="P231" s="25" t="s">
        <v>641</v>
      </c>
      <c r="Q231" s="17">
        <v>2900</v>
      </c>
      <c r="R231" s="18">
        <v>44307</v>
      </c>
      <c r="S231" s="38">
        <f>+R231+60</f>
        <v>44367</v>
      </c>
      <c r="T231" s="17">
        <v>2900</v>
      </c>
    </row>
    <row r="232" spans="1:20" ht="14.25" x14ac:dyDescent="0.2">
      <c r="A232" s="34" t="s">
        <v>642</v>
      </c>
      <c r="B232" s="12"/>
      <c r="C232" s="13" t="s">
        <v>67</v>
      </c>
      <c r="D232" s="12" t="s">
        <v>68</v>
      </c>
      <c r="E232" s="35" t="s">
        <v>455</v>
      </c>
      <c r="F232" s="24" t="s">
        <v>54</v>
      </c>
      <c r="G232" s="14"/>
      <c r="H232" s="15"/>
      <c r="I232" s="36" t="s">
        <v>456</v>
      </c>
      <c r="J232" s="24"/>
      <c r="K232" s="25" t="s">
        <v>643</v>
      </c>
      <c r="L232" s="37"/>
      <c r="M232" s="15"/>
      <c r="N232" s="36" t="s">
        <v>456</v>
      </c>
      <c r="O232" s="24"/>
      <c r="P232" s="25" t="s">
        <v>643</v>
      </c>
      <c r="Q232" s="17">
        <v>220</v>
      </c>
      <c r="R232" s="18">
        <v>44309</v>
      </c>
      <c r="S232" s="38">
        <f>+R232+60</f>
        <v>44369</v>
      </c>
      <c r="T232" s="17">
        <v>210</v>
      </c>
    </row>
    <row r="233" spans="1:20" ht="42.75" x14ac:dyDescent="0.2">
      <c r="A233" s="34" t="s">
        <v>644</v>
      </c>
      <c r="B233" s="12"/>
      <c r="C233" s="13" t="s">
        <v>67</v>
      </c>
      <c r="D233" s="12" t="s">
        <v>68</v>
      </c>
      <c r="E233" s="35" t="s">
        <v>645</v>
      </c>
      <c r="F233" s="24" t="s">
        <v>54</v>
      </c>
      <c r="G233" s="14"/>
      <c r="H233" s="15"/>
      <c r="I233" s="36" t="s">
        <v>137</v>
      </c>
      <c r="J233" s="24"/>
      <c r="K233" s="25" t="s">
        <v>138</v>
      </c>
      <c r="L233" s="37"/>
      <c r="M233" s="15"/>
      <c r="N233" s="36" t="s">
        <v>137</v>
      </c>
      <c r="O233" s="24"/>
      <c r="P233" s="25" t="s">
        <v>404</v>
      </c>
      <c r="Q233" s="17">
        <v>325</v>
      </c>
      <c r="R233" s="18">
        <v>44314</v>
      </c>
      <c r="S233" s="38">
        <f>+R233+60</f>
        <v>44374</v>
      </c>
      <c r="T233" s="17">
        <v>325</v>
      </c>
    </row>
    <row r="234" spans="1:20" ht="42.75" x14ac:dyDescent="0.2">
      <c r="A234" s="34" t="s">
        <v>648</v>
      </c>
      <c r="B234" s="12"/>
      <c r="C234" s="13" t="s">
        <v>67</v>
      </c>
      <c r="D234" s="12" t="s">
        <v>68</v>
      </c>
      <c r="E234" s="35" t="s">
        <v>649</v>
      </c>
      <c r="F234" s="24" t="s">
        <v>54</v>
      </c>
      <c r="G234" s="14"/>
      <c r="H234" s="15"/>
      <c r="I234" s="36" t="s">
        <v>137</v>
      </c>
      <c r="J234" s="24"/>
      <c r="K234" s="25" t="s">
        <v>138</v>
      </c>
      <c r="L234" s="37"/>
      <c r="M234" s="15"/>
      <c r="N234" s="36" t="s">
        <v>137</v>
      </c>
      <c r="O234" s="24"/>
      <c r="P234" s="25" t="s">
        <v>404</v>
      </c>
      <c r="Q234" s="17">
        <v>976</v>
      </c>
      <c r="R234" s="18">
        <v>44322</v>
      </c>
      <c r="S234" s="38">
        <f>+R234+60</f>
        <v>44382</v>
      </c>
      <c r="T234" s="17">
        <v>976</v>
      </c>
    </row>
    <row r="235" spans="1:20" ht="27" x14ac:dyDescent="0.2">
      <c r="A235" s="34" t="s">
        <v>650</v>
      </c>
      <c r="B235" s="12"/>
      <c r="C235" s="13" t="s">
        <v>67</v>
      </c>
      <c r="D235" s="12" t="s">
        <v>68</v>
      </c>
      <c r="E235" s="35" t="s">
        <v>651</v>
      </c>
      <c r="F235" s="24" t="s">
        <v>54</v>
      </c>
      <c r="G235" s="14"/>
      <c r="H235" s="15"/>
      <c r="I235" s="36" t="s">
        <v>120</v>
      </c>
      <c r="J235" s="24"/>
      <c r="K235" s="25" t="s">
        <v>652</v>
      </c>
      <c r="L235" s="37"/>
      <c r="M235" s="15"/>
      <c r="N235" s="36" t="s">
        <v>120</v>
      </c>
      <c r="O235" s="24"/>
      <c r="P235" s="25" t="s">
        <v>652</v>
      </c>
      <c r="Q235" s="17">
        <v>2500</v>
      </c>
      <c r="R235" s="18">
        <v>44322</v>
      </c>
      <c r="S235" s="38">
        <f>+R235+30</f>
        <v>44352</v>
      </c>
      <c r="T235" s="17">
        <v>2010</v>
      </c>
    </row>
    <row r="236" spans="1:20" ht="28.5" x14ac:dyDescent="0.2">
      <c r="A236" s="34" t="s">
        <v>653</v>
      </c>
      <c r="B236" s="12"/>
      <c r="C236" s="13" t="s">
        <v>67</v>
      </c>
      <c r="D236" s="12" t="s">
        <v>68</v>
      </c>
      <c r="E236" s="35" t="s">
        <v>654</v>
      </c>
      <c r="F236" s="24" t="s">
        <v>54</v>
      </c>
      <c r="G236" s="14"/>
      <c r="H236" s="15"/>
      <c r="I236" s="36" t="s">
        <v>115</v>
      </c>
      <c r="J236" s="24"/>
      <c r="K236" s="25" t="s">
        <v>117</v>
      </c>
      <c r="L236" s="37"/>
      <c r="M236" s="15"/>
      <c r="N236" s="36" t="s">
        <v>115</v>
      </c>
      <c r="O236" s="24"/>
      <c r="P236" s="25" t="s">
        <v>117</v>
      </c>
      <c r="Q236" s="17">
        <v>1260</v>
      </c>
      <c r="R236" s="18">
        <v>44323</v>
      </c>
      <c r="S236" s="38">
        <f>+R236+30</f>
        <v>44353</v>
      </c>
      <c r="T236" s="17">
        <v>1260</v>
      </c>
    </row>
    <row r="237" spans="1:20" ht="28.5" x14ac:dyDescent="0.2">
      <c r="A237" s="34" t="s">
        <v>655</v>
      </c>
      <c r="B237" s="12"/>
      <c r="C237" s="13" t="s">
        <v>67</v>
      </c>
      <c r="D237" s="12" t="s">
        <v>68</v>
      </c>
      <c r="E237" s="35" t="s">
        <v>656</v>
      </c>
      <c r="F237" s="24" t="s">
        <v>54</v>
      </c>
      <c r="G237" s="14"/>
      <c r="H237" s="15"/>
      <c r="I237" s="36" t="s">
        <v>115</v>
      </c>
      <c r="J237" s="24"/>
      <c r="K237" s="25" t="s">
        <v>117</v>
      </c>
      <c r="L237" s="37"/>
      <c r="M237" s="15"/>
      <c r="N237" s="36" t="s">
        <v>115</v>
      </c>
      <c r="O237" s="24"/>
      <c r="P237" s="25" t="s">
        <v>117</v>
      </c>
      <c r="Q237" s="17">
        <v>300</v>
      </c>
      <c r="R237" s="18">
        <v>44323</v>
      </c>
      <c r="S237" s="38">
        <v>44561</v>
      </c>
      <c r="T237" s="17">
        <v>300</v>
      </c>
    </row>
    <row r="238" spans="1:20" ht="27" x14ac:dyDescent="0.2">
      <c r="A238" s="34" t="s">
        <v>657</v>
      </c>
      <c r="B238" s="12"/>
      <c r="C238" s="13" t="s">
        <v>67</v>
      </c>
      <c r="D238" s="12" t="s">
        <v>68</v>
      </c>
      <c r="E238" s="35" t="s">
        <v>658</v>
      </c>
      <c r="F238" s="24" t="s">
        <v>54</v>
      </c>
      <c r="G238" s="14"/>
      <c r="H238" s="15"/>
      <c r="I238" s="36" t="s">
        <v>197</v>
      </c>
      <c r="J238" s="24"/>
      <c r="K238" s="25" t="s">
        <v>198</v>
      </c>
      <c r="L238" s="37"/>
      <c r="M238" s="15"/>
      <c r="N238" s="36" t="s">
        <v>197</v>
      </c>
      <c r="O238" s="24"/>
      <c r="P238" s="25" t="s">
        <v>198</v>
      </c>
      <c r="Q238" s="17">
        <v>170</v>
      </c>
      <c r="R238" s="18">
        <v>44326</v>
      </c>
      <c r="S238" s="38">
        <f>+R238+15</f>
        <v>44341</v>
      </c>
      <c r="T238" s="17">
        <v>160</v>
      </c>
    </row>
    <row r="239" spans="1:20" ht="54" x14ac:dyDescent="0.2">
      <c r="A239" s="34" t="s">
        <v>659</v>
      </c>
      <c r="B239" s="12"/>
      <c r="C239" s="13" t="s">
        <v>67</v>
      </c>
      <c r="D239" s="12" t="s">
        <v>68</v>
      </c>
      <c r="E239" s="35" t="s">
        <v>660</v>
      </c>
      <c r="F239" s="24" t="s">
        <v>54</v>
      </c>
      <c r="G239" s="14"/>
      <c r="H239" s="15"/>
      <c r="I239" s="36" t="s">
        <v>101</v>
      </c>
      <c r="J239" s="24"/>
      <c r="K239" s="25" t="s">
        <v>102</v>
      </c>
      <c r="L239" s="37"/>
      <c r="M239" s="15"/>
      <c r="N239" s="36" t="s">
        <v>101</v>
      </c>
      <c r="O239" s="24"/>
      <c r="P239" s="25" t="s">
        <v>102</v>
      </c>
      <c r="Q239" s="17">
        <v>3500</v>
      </c>
      <c r="R239" s="18">
        <v>44328</v>
      </c>
      <c r="S239" s="38">
        <f>+R239+365</f>
        <v>44693</v>
      </c>
      <c r="T239" s="17">
        <v>0</v>
      </c>
    </row>
    <row r="240" spans="1:20" ht="81" x14ac:dyDescent="0.2">
      <c r="A240" s="34" t="s">
        <v>661</v>
      </c>
      <c r="B240" s="12"/>
      <c r="C240" s="13" t="s">
        <v>67</v>
      </c>
      <c r="D240" s="12" t="s">
        <v>68</v>
      </c>
      <c r="E240" s="35" t="s">
        <v>662</v>
      </c>
      <c r="F240" s="24" t="s">
        <v>54</v>
      </c>
      <c r="G240" s="14"/>
      <c r="H240" s="15"/>
      <c r="I240" s="36" t="s">
        <v>646</v>
      </c>
      <c r="J240" s="24"/>
      <c r="K240" s="25" t="s">
        <v>647</v>
      </c>
      <c r="L240" s="37"/>
      <c r="M240" s="15"/>
      <c r="N240" s="36" t="s">
        <v>646</v>
      </c>
      <c r="O240" s="24"/>
      <c r="P240" s="25" t="s">
        <v>647</v>
      </c>
      <c r="Q240" s="17">
        <v>5055</v>
      </c>
      <c r="R240" s="18">
        <v>44328</v>
      </c>
      <c r="S240" s="38">
        <f>+R240+60</f>
        <v>44388</v>
      </c>
      <c r="T240" s="17">
        <v>3910</v>
      </c>
    </row>
    <row r="241" spans="1:21" ht="40.5" x14ac:dyDescent="0.2">
      <c r="A241" s="34" t="s">
        <v>663</v>
      </c>
      <c r="B241" s="12"/>
      <c r="C241" s="13" t="s">
        <v>67</v>
      </c>
      <c r="D241" s="12" t="s">
        <v>68</v>
      </c>
      <c r="E241" s="35" t="s">
        <v>664</v>
      </c>
      <c r="F241" s="24" t="s">
        <v>54</v>
      </c>
      <c r="G241" s="14"/>
      <c r="H241" s="15"/>
      <c r="I241" s="36" t="s">
        <v>665</v>
      </c>
      <c r="J241" s="24"/>
      <c r="K241" s="25" t="s">
        <v>666</v>
      </c>
      <c r="L241" s="37"/>
      <c r="M241" s="15"/>
      <c r="N241" s="36" t="s">
        <v>665</v>
      </c>
      <c r="O241" s="24"/>
      <c r="P241" s="25" t="s">
        <v>666</v>
      </c>
      <c r="Q241" s="17">
        <v>5000</v>
      </c>
      <c r="R241" s="18">
        <v>44335</v>
      </c>
      <c r="S241" s="38">
        <f>+R241+30</f>
        <v>44365</v>
      </c>
      <c r="T241" s="17">
        <v>4807.6899999999996</v>
      </c>
    </row>
    <row r="242" spans="1:21" s="44" customFormat="1" ht="114" x14ac:dyDescent="0.2">
      <c r="A242" s="56" t="s">
        <v>779</v>
      </c>
      <c r="B242" s="57"/>
      <c r="C242" s="58" t="s">
        <v>67</v>
      </c>
      <c r="D242" s="58" t="s">
        <v>776</v>
      </c>
      <c r="E242" s="59" t="s">
        <v>786</v>
      </c>
      <c r="F242" s="63" t="s">
        <v>25</v>
      </c>
      <c r="G242" s="60"/>
      <c r="H242" s="63"/>
      <c r="I242" s="63" t="s">
        <v>783</v>
      </c>
      <c r="J242" s="63"/>
      <c r="K242" s="63" t="s">
        <v>780</v>
      </c>
      <c r="L242" s="63"/>
      <c r="M242" s="63"/>
      <c r="N242" s="63"/>
      <c r="O242" s="63"/>
      <c r="P242" s="63"/>
      <c r="Q242" s="61">
        <v>10916025</v>
      </c>
      <c r="R242" s="62" t="s">
        <v>778</v>
      </c>
      <c r="S242" s="62" t="s">
        <v>778</v>
      </c>
      <c r="T242" s="61">
        <v>0</v>
      </c>
      <c r="U242" s="55">
        <v>2021</v>
      </c>
    </row>
    <row r="243" spans="1:21" s="55" customFormat="1" ht="114" x14ac:dyDescent="0.2">
      <c r="A243" s="56" t="s">
        <v>779</v>
      </c>
      <c r="B243" s="57"/>
      <c r="C243" s="58" t="s">
        <v>67</v>
      </c>
      <c r="D243" s="58" t="s">
        <v>776</v>
      </c>
      <c r="E243" s="59" t="s">
        <v>786</v>
      </c>
      <c r="F243" s="63" t="s">
        <v>25</v>
      </c>
      <c r="G243" s="60"/>
      <c r="H243" s="63"/>
      <c r="I243" s="63"/>
      <c r="J243" s="63" t="s">
        <v>785</v>
      </c>
      <c r="K243" s="63" t="s">
        <v>781</v>
      </c>
      <c r="L243" s="63"/>
      <c r="M243" s="63"/>
      <c r="N243" s="63"/>
      <c r="O243" s="63"/>
      <c r="P243" s="63"/>
      <c r="Q243" s="61">
        <v>10916025</v>
      </c>
      <c r="R243" s="62" t="s">
        <v>778</v>
      </c>
      <c r="S243" s="62" t="s">
        <v>778</v>
      </c>
      <c r="T243" s="61">
        <v>0</v>
      </c>
      <c r="U243" s="55">
        <v>2021</v>
      </c>
    </row>
    <row r="244" spans="1:21" s="55" customFormat="1" ht="114" x14ac:dyDescent="0.2">
      <c r="A244" s="56" t="s">
        <v>779</v>
      </c>
      <c r="B244" s="57"/>
      <c r="C244" s="58" t="s">
        <v>67</v>
      </c>
      <c r="D244" s="58" t="s">
        <v>776</v>
      </c>
      <c r="E244" s="59" t="s">
        <v>786</v>
      </c>
      <c r="F244" s="63" t="s">
        <v>25</v>
      </c>
      <c r="G244" s="60"/>
      <c r="H244" s="63"/>
      <c r="I244" s="63"/>
      <c r="J244" s="63" t="s">
        <v>784</v>
      </c>
      <c r="K244" s="63" t="s">
        <v>782</v>
      </c>
      <c r="L244" s="63"/>
      <c r="M244" s="63"/>
      <c r="N244" s="63"/>
      <c r="O244" s="63" t="s">
        <v>784</v>
      </c>
      <c r="P244" s="63" t="s">
        <v>782</v>
      </c>
      <c r="Q244" s="61">
        <v>10916025</v>
      </c>
      <c r="R244" s="62">
        <v>44621</v>
      </c>
      <c r="S244" s="62">
        <f>+R244+365*16+3</f>
        <v>50464</v>
      </c>
      <c r="T244" s="61">
        <v>0</v>
      </c>
      <c r="U244" s="55">
        <v>2021</v>
      </c>
    </row>
    <row r="245" spans="1:21" ht="28.5" x14ac:dyDescent="0.2">
      <c r="A245" s="34" t="s">
        <v>667</v>
      </c>
      <c r="B245" s="12"/>
      <c r="C245" s="13" t="s">
        <v>67</v>
      </c>
      <c r="D245" s="12" t="s">
        <v>68</v>
      </c>
      <c r="E245" s="35" t="s">
        <v>668</v>
      </c>
      <c r="F245" s="24" t="s">
        <v>54</v>
      </c>
      <c r="G245" s="14"/>
      <c r="H245" s="15"/>
      <c r="I245" s="39" t="s">
        <v>774</v>
      </c>
      <c r="J245" s="40"/>
      <c r="K245" s="41" t="s">
        <v>669</v>
      </c>
      <c r="L245" s="42"/>
      <c r="M245" s="43"/>
      <c r="N245" s="39" t="s">
        <v>774</v>
      </c>
      <c r="O245" s="24"/>
      <c r="P245" s="25" t="s">
        <v>669</v>
      </c>
      <c r="Q245" s="17">
        <v>3000</v>
      </c>
      <c r="R245" s="18">
        <v>44336</v>
      </c>
      <c r="S245" s="38">
        <v>44561</v>
      </c>
      <c r="T245" s="17">
        <v>0</v>
      </c>
    </row>
    <row r="246" spans="1:21" ht="27" x14ac:dyDescent="0.2">
      <c r="A246" s="34" t="s">
        <v>670</v>
      </c>
      <c r="B246" s="12"/>
      <c r="C246" s="13" t="s">
        <v>67</v>
      </c>
      <c r="D246" s="12" t="s">
        <v>68</v>
      </c>
      <c r="E246" s="35" t="s">
        <v>671</v>
      </c>
      <c r="F246" s="24" t="s">
        <v>54</v>
      </c>
      <c r="G246" s="14"/>
      <c r="H246" s="15"/>
      <c r="I246" s="36" t="s">
        <v>270</v>
      </c>
      <c r="J246" s="24"/>
      <c r="K246" s="25" t="s">
        <v>271</v>
      </c>
      <c r="L246" s="37"/>
      <c r="M246" s="15"/>
      <c r="N246" s="36" t="s">
        <v>270</v>
      </c>
      <c r="O246" s="24"/>
      <c r="P246" s="25" t="s">
        <v>271</v>
      </c>
      <c r="Q246" s="17">
        <v>3900</v>
      </c>
      <c r="R246" s="18">
        <v>44341</v>
      </c>
      <c r="S246" s="38">
        <v>44561</v>
      </c>
      <c r="T246" s="17">
        <v>0</v>
      </c>
    </row>
    <row r="247" spans="1:21" ht="28.5" x14ac:dyDescent="0.2">
      <c r="A247" s="34" t="s">
        <v>672</v>
      </c>
      <c r="B247" s="12"/>
      <c r="C247" s="13" t="s">
        <v>67</v>
      </c>
      <c r="D247" s="12" t="s">
        <v>68</v>
      </c>
      <c r="E247" s="35" t="s">
        <v>673</v>
      </c>
      <c r="F247" s="24" t="s">
        <v>54</v>
      </c>
      <c r="G247" s="14"/>
      <c r="H247" s="15"/>
      <c r="I247" s="36" t="s">
        <v>115</v>
      </c>
      <c r="J247" s="24"/>
      <c r="K247" s="25" t="s">
        <v>117</v>
      </c>
      <c r="L247" s="37"/>
      <c r="M247" s="15"/>
      <c r="N247" s="36" t="s">
        <v>115</v>
      </c>
      <c r="O247" s="24"/>
      <c r="P247" s="25" t="s">
        <v>117</v>
      </c>
      <c r="Q247" s="17">
        <v>2000</v>
      </c>
      <c r="R247" s="18">
        <v>44344</v>
      </c>
      <c r="S247" s="38">
        <v>44561</v>
      </c>
      <c r="T247" s="17">
        <v>1283.9000000000001</v>
      </c>
    </row>
    <row r="248" spans="1:21" ht="28.5" x14ac:dyDescent="0.2">
      <c r="A248" s="34" t="s">
        <v>674</v>
      </c>
      <c r="B248" s="12"/>
      <c r="C248" s="13" t="s">
        <v>67</v>
      </c>
      <c r="D248" s="12" t="s">
        <v>68</v>
      </c>
      <c r="E248" s="35" t="s">
        <v>675</v>
      </c>
      <c r="F248" s="24" t="s">
        <v>54</v>
      </c>
      <c r="G248" s="14"/>
      <c r="H248" s="15"/>
      <c r="I248" s="36" t="s">
        <v>676</v>
      </c>
      <c r="J248" s="24"/>
      <c r="K248" s="25" t="s">
        <v>677</v>
      </c>
      <c r="L248" s="37"/>
      <c r="M248" s="15"/>
      <c r="N248" s="36" t="s">
        <v>676</v>
      </c>
      <c r="O248" s="24"/>
      <c r="P248" s="25" t="s">
        <v>677</v>
      </c>
      <c r="Q248" s="17">
        <v>420</v>
      </c>
      <c r="R248" s="18">
        <v>44344</v>
      </c>
      <c r="S248" s="38">
        <f>+R248+30</f>
        <v>44374</v>
      </c>
      <c r="T248" s="17">
        <v>220</v>
      </c>
    </row>
    <row r="249" spans="1:21" ht="28.5" x14ac:dyDescent="0.2">
      <c r="A249" s="34" t="s">
        <v>678</v>
      </c>
      <c r="B249" s="12"/>
      <c r="C249" s="13" t="s">
        <v>67</v>
      </c>
      <c r="D249" s="12" t="s">
        <v>68</v>
      </c>
      <c r="E249" s="35" t="s">
        <v>679</v>
      </c>
      <c r="F249" s="24" t="s">
        <v>54</v>
      </c>
      <c r="G249" s="14"/>
      <c r="H249" s="15"/>
      <c r="I249" s="36" t="s">
        <v>680</v>
      </c>
      <c r="J249" s="24"/>
      <c r="K249" s="25" t="s">
        <v>681</v>
      </c>
      <c r="L249" s="37"/>
      <c r="M249" s="15"/>
      <c r="N249" s="36" t="s">
        <v>680</v>
      </c>
      <c r="O249" s="24"/>
      <c r="P249" s="25" t="s">
        <v>681</v>
      </c>
      <c r="Q249" s="17">
        <v>820</v>
      </c>
      <c r="R249" s="18">
        <v>44357</v>
      </c>
      <c r="S249" s="38">
        <f>+R249+30</f>
        <v>44387</v>
      </c>
      <c r="T249" s="17">
        <v>818.5</v>
      </c>
    </row>
    <row r="250" spans="1:21" ht="14.25" x14ac:dyDescent="0.2">
      <c r="A250" s="34" t="s">
        <v>682</v>
      </c>
      <c r="B250" s="12"/>
      <c r="C250" s="13" t="s">
        <v>67</v>
      </c>
      <c r="D250" s="12" t="s">
        <v>68</v>
      </c>
      <c r="E250" s="35" t="s">
        <v>683</v>
      </c>
      <c r="F250" s="24" t="s">
        <v>54</v>
      </c>
      <c r="G250" s="14"/>
      <c r="H250" s="15"/>
      <c r="I250" s="36" t="s">
        <v>594</v>
      </c>
      <c r="J250" s="24"/>
      <c r="K250" s="25" t="s">
        <v>595</v>
      </c>
      <c r="L250" s="37"/>
      <c r="M250" s="15"/>
      <c r="N250" s="36" t="s">
        <v>594</v>
      </c>
      <c r="O250" s="24"/>
      <c r="P250" s="25" t="s">
        <v>595</v>
      </c>
      <c r="Q250" s="17">
        <v>100</v>
      </c>
      <c r="R250" s="18">
        <v>44359</v>
      </c>
      <c r="S250" s="38">
        <f>+R250+15</f>
        <v>44374</v>
      </c>
      <c r="T250" s="17">
        <v>100</v>
      </c>
    </row>
    <row r="251" spans="1:21" ht="27" x14ac:dyDescent="0.2">
      <c r="A251" s="34" t="s">
        <v>684</v>
      </c>
      <c r="B251" s="12"/>
      <c r="C251" s="13" t="s">
        <v>67</v>
      </c>
      <c r="D251" s="12" t="s">
        <v>68</v>
      </c>
      <c r="E251" s="35" t="s">
        <v>685</v>
      </c>
      <c r="F251" s="24" t="s">
        <v>54</v>
      </c>
      <c r="G251" s="14"/>
      <c r="H251" s="15"/>
      <c r="I251" s="36" t="s">
        <v>686</v>
      </c>
      <c r="J251" s="24"/>
      <c r="K251" s="25" t="s">
        <v>687</v>
      </c>
      <c r="L251" s="37"/>
      <c r="M251" s="15"/>
      <c r="N251" s="36" t="s">
        <v>686</v>
      </c>
      <c r="O251" s="24"/>
      <c r="P251" s="25" t="s">
        <v>687</v>
      </c>
      <c r="Q251" s="17">
        <v>2840</v>
      </c>
      <c r="R251" s="18">
        <v>44361</v>
      </c>
      <c r="S251" s="38">
        <f>+R251+60</f>
        <v>44421</v>
      </c>
      <c r="T251" s="17">
        <v>2840</v>
      </c>
    </row>
    <row r="252" spans="1:21" ht="42.75" x14ac:dyDescent="0.2">
      <c r="A252" s="34" t="s">
        <v>688</v>
      </c>
      <c r="B252" s="12"/>
      <c r="C252" s="13" t="s">
        <v>67</v>
      </c>
      <c r="D252" s="12" t="s">
        <v>68</v>
      </c>
      <c r="E252" s="35" t="s">
        <v>689</v>
      </c>
      <c r="F252" s="24" t="s">
        <v>54</v>
      </c>
      <c r="G252" s="14"/>
      <c r="H252" s="15"/>
      <c r="I252" s="36" t="s">
        <v>137</v>
      </c>
      <c r="J252" s="24"/>
      <c r="K252" s="25" t="s">
        <v>138</v>
      </c>
      <c r="L252" s="37"/>
      <c r="M252" s="15"/>
      <c r="N252" s="36" t="s">
        <v>137</v>
      </c>
      <c r="O252" s="24"/>
      <c r="P252" s="25" t="s">
        <v>404</v>
      </c>
      <c r="Q252" s="17">
        <v>1175</v>
      </c>
      <c r="R252" s="18">
        <v>44361</v>
      </c>
      <c r="S252" s="38">
        <f>+R252+60</f>
        <v>44421</v>
      </c>
      <c r="T252" s="17">
        <v>1086.75</v>
      </c>
    </row>
    <row r="253" spans="1:21" ht="42.75" x14ac:dyDescent="0.2">
      <c r="A253" s="34" t="s">
        <v>690</v>
      </c>
      <c r="B253" s="12"/>
      <c r="C253" s="13" t="s">
        <v>67</v>
      </c>
      <c r="D253" s="12" t="s">
        <v>68</v>
      </c>
      <c r="E253" s="35" t="s">
        <v>691</v>
      </c>
      <c r="F253" s="24" t="s">
        <v>54</v>
      </c>
      <c r="G253" s="14"/>
      <c r="H253" s="15"/>
      <c r="I253" s="36" t="s">
        <v>619</v>
      </c>
      <c r="J253" s="24"/>
      <c r="K253" s="25" t="s">
        <v>692</v>
      </c>
      <c r="L253" s="37"/>
      <c r="M253" s="15"/>
      <c r="N253" s="36" t="s">
        <v>619</v>
      </c>
      <c r="O253" s="24"/>
      <c r="P253" s="25" t="s">
        <v>692</v>
      </c>
      <c r="Q253" s="17">
        <v>1490</v>
      </c>
      <c r="R253" s="18">
        <v>44362</v>
      </c>
      <c r="S253" s="38">
        <f>+R253+30</f>
        <v>44392</v>
      </c>
      <c r="T253" s="17">
        <v>1490</v>
      </c>
    </row>
    <row r="254" spans="1:21" ht="42.75" x14ac:dyDescent="0.2">
      <c r="A254" s="34" t="s">
        <v>693</v>
      </c>
      <c r="B254" s="12"/>
      <c r="C254" s="13" t="s">
        <v>67</v>
      </c>
      <c r="D254" s="12" t="s">
        <v>68</v>
      </c>
      <c r="E254" s="35" t="s">
        <v>694</v>
      </c>
      <c r="F254" s="24" t="s">
        <v>54</v>
      </c>
      <c r="G254" s="14"/>
      <c r="H254" s="15"/>
      <c r="I254" s="36" t="s">
        <v>619</v>
      </c>
      <c r="J254" s="24"/>
      <c r="K254" s="25" t="s">
        <v>692</v>
      </c>
      <c r="L254" s="37"/>
      <c r="M254" s="15"/>
      <c r="N254" s="36" t="s">
        <v>619</v>
      </c>
      <c r="O254" s="24"/>
      <c r="P254" s="25" t="s">
        <v>692</v>
      </c>
      <c r="Q254" s="17">
        <v>300</v>
      </c>
      <c r="R254" s="18">
        <v>44369</v>
      </c>
      <c r="S254" s="38">
        <v>44439</v>
      </c>
      <c r="T254" s="17">
        <v>221</v>
      </c>
    </row>
    <row r="255" spans="1:21" ht="28.5" x14ac:dyDescent="0.2">
      <c r="A255" s="34" t="s">
        <v>695</v>
      </c>
      <c r="B255" s="12"/>
      <c r="C255" s="13" t="s">
        <v>67</v>
      </c>
      <c r="D255" s="12" t="s">
        <v>68</v>
      </c>
      <c r="E255" s="35" t="s">
        <v>696</v>
      </c>
      <c r="F255" s="24" t="s">
        <v>54</v>
      </c>
      <c r="G255" s="14"/>
      <c r="H255" s="15"/>
      <c r="I255" s="36" t="s">
        <v>115</v>
      </c>
      <c r="J255" s="24"/>
      <c r="K255" s="25" t="s">
        <v>117</v>
      </c>
      <c r="L255" s="37"/>
      <c r="M255" s="15"/>
      <c r="N255" s="36" t="s">
        <v>115</v>
      </c>
      <c r="O255" s="24"/>
      <c r="P255" s="25" t="s">
        <v>117</v>
      </c>
      <c r="Q255" s="17">
        <v>27000</v>
      </c>
      <c r="R255" s="18">
        <v>44377</v>
      </c>
      <c r="S255" s="38">
        <v>44742</v>
      </c>
      <c r="T255" s="17">
        <v>25237</v>
      </c>
    </row>
    <row r="256" spans="1:21" ht="28.5" x14ac:dyDescent="0.2">
      <c r="A256" s="34" t="s">
        <v>697</v>
      </c>
      <c r="B256" s="12"/>
      <c r="C256" s="13" t="s">
        <v>67</v>
      </c>
      <c r="D256" s="12" t="s">
        <v>68</v>
      </c>
      <c r="E256" s="35" t="s">
        <v>698</v>
      </c>
      <c r="F256" s="24" t="s">
        <v>54</v>
      </c>
      <c r="G256" s="14"/>
      <c r="H256" s="15"/>
      <c r="I256" s="36" t="s">
        <v>115</v>
      </c>
      <c r="J256" s="24"/>
      <c r="K256" s="25" t="s">
        <v>117</v>
      </c>
      <c r="L256" s="37"/>
      <c r="M256" s="15"/>
      <c r="N256" s="36" t="s">
        <v>115</v>
      </c>
      <c r="O256" s="24"/>
      <c r="P256" s="25" t="s">
        <v>117</v>
      </c>
      <c r="Q256" s="17">
        <v>20000</v>
      </c>
      <c r="R256" s="18">
        <v>44377</v>
      </c>
      <c r="S256" s="38">
        <v>44742</v>
      </c>
      <c r="T256" s="17">
        <v>7920</v>
      </c>
    </row>
    <row r="257" spans="1:20" ht="40.5" x14ac:dyDescent="0.2">
      <c r="A257" s="34" t="s">
        <v>699</v>
      </c>
      <c r="B257" s="12"/>
      <c r="C257" s="13" t="s">
        <v>67</v>
      </c>
      <c r="D257" s="12" t="s">
        <v>68</v>
      </c>
      <c r="E257" s="35" t="s">
        <v>700</v>
      </c>
      <c r="F257" s="24" t="s">
        <v>54</v>
      </c>
      <c r="G257" s="14"/>
      <c r="H257" s="15"/>
      <c r="I257" s="36" t="s">
        <v>370</v>
      </c>
      <c r="J257" s="24"/>
      <c r="K257" s="25" t="s">
        <v>701</v>
      </c>
      <c r="L257" s="37"/>
      <c r="M257" s="15"/>
      <c r="N257" s="36" t="s">
        <v>370</v>
      </c>
      <c r="O257" s="24"/>
      <c r="P257" s="25" t="s">
        <v>701</v>
      </c>
      <c r="Q257" s="17">
        <v>812.5</v>
      </c>
      <c r="R257" s="18">
        <v>44378</v>
      </c>
      <c r="S257" s="38">
        <f>+R257+15</f>
        <v>44393</v>
      </c>
      <c r="T257" s="17">
        <v>812.5</v>
      </c>
    </row>
    <row r="258" spans="1:20" ht="28.5" x14ac:dyDescent="0.2">
      <c r="A258" s="34" t="s">
        <v>702</v>
      </c>
      <c r="B258" s="12"/>
      <c r="C258" s="13" t="s">
        <v>67</v>
      </c>
      <c r="D258" s="12" t="s">
        <v>68</v>
      </c>
      <c r="E258" s="35" t="s">
        <v>703</v>
      </c>
      <c r="F258" s="24" t="s">
        <v>54</v>
      </c>
      <c r="G258" s="14"/>
      <c r="H258" s="15"/>
      <c r="I258" s="36" t="s">
        <v>367</v>
      </c>
      <c r="J258" s="24"/>
      <c r="K258" s="25" t="s">
        <v>704</v>
      </c>
      <c r="L258" s="37"/>
      <c r="M258" s="15"/>
      <c r="N258" s="36" t="s">
        <v>367</v>
      </c>
      <c r="O258" s="24"/>
      <c r="P258" s="25" t="s">
        <v>704</v>
      </c>
      <c r="Q258" s="17">
        <v>2700</v>
      </c>
      <c r="R258" s="18">
        <v>44383</v>
      </c>
      <c r="S258" s="38">
        <f>+R258+15</f>
        <v>44398</v>
      </c>
      <c r="T258" s="17">
        <v>2700</v>
      </c>
    </row>
    <row r="259" spans="1:20" ht="40.5" x14ac:dyDescent="0.2">
      <c r="A259" s="34" t="s">
        <v>705</v>
      </c>
      <c r="B259" s="12"/>
      <c r="C259" s="13" t="s">
        <v>67</v>
      </c>
      <c r="D259" s="12" t="s">
        <v>68</v>
      </c>
      <c r="E259" s="35" t="s">
        <v>706</v>
      </c>
      <c r="F259" s="24" t="s">
        <v>54</v>
      </c>
      <c r="G259" s="14"/>
      <c r="H259" s="15"/>
      <c r="I259" s="36" t="s">
        <v>707</v>
      </c>
      <c r="J259" s="24"/>
      <c r="K259" s="25" t="s">
        <v>708</v>
      </c>
      <c r="L259" s="37"/>
      <c r="M259" s="15"/>
      <c r="N259" s="36" t="s">
        <v>707</v>
      </c>
      <c r="O259" s="24"/>
      <c r="P259" s="25" t="s">
        <v>708</v>
      </c>
      <c r="Q259" s="17">
        <v>1000</v>
      </c>
      <c r="R259" s="18">
        <v>44384</v>
      </c>
      <c r="S259" s="38">
        <f>+R259+30</f>
        <v>44414</v>
      </c>
      <c r="T259" s="17">
        <v>300</v>
      </c>
    </row>
    <row r="260" spans="1:20" ht="14.25" x14ac:dyDescent="0.2">
      <c r="A260" s="34" t="s">
        <v>709</v>
      </c>
      <c r="B260" s="12"/>
      <c r="C260" s="13" t="s">
        <v>67</v>
      </c>
      <c r="D260" s="12" t="s">
        <v>68</v>
      </c>
      <c r="E260" s="35" t="s">
        <v>710</v>
      </c>
      <c r="F260" s="24" t="s">
        <v>54</v>
      </c>
      <c r="G260" s="14"/>
      <c r="H260" s="15"/>
      <c r="I260" s="36" t="s">
        <v>711</v>
      </c>
      <c r="J260" s="24"/>
      <c r="K260" s="25" t="s">
        <v>712</v>
      </c>
      <c r="L260" s="37"/>
      <c r="M260" s="15"/>
      <c r="N260" s="36" t="s">
        <v>711</v>
      </c>
      <c r="O260" s="24"/>
      <c r="P260" s="25" t="s">
        <v>712</v>
      </c>
      <c r="Q260" s="17">
        <v>760</v>
      </c>
      <c r="R260" s="18">
        <v>44412</v>
      </c>
      <c r="S260" s="38">
        <f>+R260+30</f>
        <v>44442</v>
      </c>
      <c r="T260" s="17">
        <v>760</v>
      </c>
    </row>
    <row r="261" spans="1:20" ht="28.5" x14ac:dyDescent="0.2">
      <c r="A261" s="34" t="s">
        <v>713</v>
      </c>
      <c r="B261" s="12"/>
      <c r="C261" s="13" t="s">
        <v>67</v>
      </c>
      <c r="D261" s="12" t="s">
        <v>68</v>
      </c>
      <c r="E261" s="35" t="s">
        <v>714</v>
      </c>
      <c r="F261" s="24" t="s">
        <v>54</v>
      </c>
      <c r="G261" s="14"/>
      <c r="H261" s="15"/>
      <c r="I261" s="36" t="s">
        <v>251</v>
      </c>
      <c r="J261" s="24"/>
      <c r="K261" s="25" t="s">
        <v>715</v>
      </c>
      <c r="L261" s="37"/>
      <c r="M261" s="15"/>
      <c r="N261" s="36" t="s">
        <v>251</v>
      </c>
      <c r="O261" s="24"/>
      <c r="P261" s="25" t="s">
        <v>715</v>
      </c>
      <c r="Q261" s="17">
        <v>6800</v>
      </c>
      <c r="R261" s="18">
        <v>44414</v>
      </c>
      <c r="S261" s="38">
        <v>44561</v>
      </c>
      <c r="T261" s="17">
        <v>6800</v>
      </c>
    </row>
    <row r="262" spans="1:20" ht="28.5" x14ac:dyDescent="0.2">
      <c r="A262" s="34" t="s">
        <v>716</v>
      </c>
      <c r="B262" s="12"/>
      <c r="C262" s="13" t="s">
        <v>67</v>
      </c>
      <c r="D262" s="12" t="s">
        <v>68</v>
      </c>
      <c r="E262" s="35" t="s">
        <v>717</v>
      </c>
      <c r="F262" s="24" t="s">
        <v>54</v>
      </c>
      <c r="G262" s="14"/>
      <c r="H262" s="15"/>
      <c r="I262" s="36" t="s">
        <v>367</v>
      </c>
      <c r="J262" s="24"/>
      <c r="K262" s="25" t="s">
        <v>704</v>
      </c>
      <c r="L262" s="37"/>
      <c r="M262" s="15"/>
      <c r="N262" s="36" t="s">
        <v>367</v>
      </c>
      <c r="O262" s="24"/>
      <c r="P262" s="25" t="s">
        <v>704</v>
      </c>
      <c r="Q262" s="17">
        <v>2750</v>
      </c>
      <c r="R262" s="18">
        <v>44420</v>
      </c>
      <c r="S262" s="38">
        <f>+R262+15</f>
        <v>44435</v>
      </c>
      <c r="T262" s="17">
        <v>2750</v>
      </c>
    </row>
    <row r="263" spans="1:20" ht="42.75" x14ac:dyDescent="0.2">
      <c r="A263" s="34" t="s">
        <v>718</v>
      </c>
      <c r="B263" s="12"/>
      <c r="C263" s="13" t="s">
        <v>67</v>
      </c>
      <c r="D263" s="12" t="s">
        <v>68</v>
      </c>
      <c r="E263" s="35" t="s">
        <v>719</v>
      </c>
      <c r="F263" s="24" t="s">
        <v>54</v>
      </c>
      <c r="G263" s="14"/>
      <c r="H263" s="15"/>
      <c r="I263" s="36" t="s">
        <v>137</v>
      </c>
      <c r="J263" s="24"/>
      <c r="K263" s="25" t="s">
        <v>138</v>
      </c>
      <c r="L263" s="37"/>
      <c r="M263" s="15"/>
      <c r="N263" s="36" t="s">
        <v>137</v>
      </c>
      <c r="O263" s="24"/>
      <c r="P263" s="25" t="s">
        <v>404</v>
      </c>
      <c r="Q263" s="17">
        <v>820</v>
      </c>
      <c r="R263" s="18">
        <v>44441</v>
      </c>
      <c r="S263" s="38">
        <f>+R263+60</f>
        <v>44501</v>
      </c>
      <c r="T263" s="17">
        <v>820</v>
      </c>
    </row>
    <row r="264" spans="1:20" ht="14.25" x14ac:dyDescent="0.2">
      <c r="A264" s="34" t="s">
        <v>720</v>
      </c>
      <c r="B264" s="12"/>
      <c r="C264" s="13" t="s">
        <v>67</v>
      </c>
      <c r="D264" s="12" t="s">
        <v>68</v>
      </c>
      <c r="E264" s="35" t="s">
        <v>721</v>
      </c>
      <c r="F264" s="24" t="s">
        <v>54</v>
      </c>
      <c r="G264" s="14"/>
      <c r="H264" s="15"/>
      <c r="I264" s="36" t="s">
        <v>120</v>
      </c>
      <c r="J264" s="24"/>
      <c r="K264" s="25" t="s">
        <v>121</v>
      </c>
      <c r="L264" s="37"/>
      <c r="M264" s="15"/>
      <c r="N264" s="36" t="s">
        <v>120</v>
      </c>
      <c r="O264" s="24"/>
      <c r="P264" s="25" t="s">
        <v>652</v>
      </c>
      <c r="Q264" s="17">
        <v>2430</v>
      </c>
      <c r="R264" s="18">
        <v>44453</v>
      </c>
      <c r="S264" s="38">
        <f>+R264+60</f>
        <v>44513</v>
      </c>
      <c r="T264" s="17">
        <v>2430</v>
      </c>
    </row>
    <row r="265" spans="1:20" ht="27" x14ac:dyDescent="0.2">
      <c r="A265" s="34" t="s">
        <v>722</v>
      </c>
      <c r="B265" s="12"/>
      <c r="C265" s="13" t="s">
        <v>67</v>
      </c>
      <c r="D265" s="12" t="s">
        <v>68</v>
      </c>
      <c r="E265" s="35" t="s">
        <v>723</v>
      </c>
      <c r="F265" s="24" t="s">
        <v>54</v>
      </c>
      <c r="G265" s="14"/>
      <c r="H265" s="15"/>
      <c r="I265" s="36" t="s">
        <v>724</v>
      </c>
      <c r="J265" s="24"/>
      <c r="K265" s="25" t="s">
        <v>725</v>
      </c>
      <c r="L265" s="37"/>
      <c r="M265" s="15"/>
      <c r="N265" s="36" t="s">
        <v>724</v>
      </c>
      <c r="O265" s="24"/>
      <c r="P265" s="25" t="s">
        <v>725</v>
      </c>
      <c r="Q265" s="17">
        <v>435</v>
      </c>
      <c r="R265" s="18">
        <v>44459</v>
      </c>
      <c r="S265" s="38">
        <f>+R265+15</f>
        <v>44474</v>
      </c>
      <c r="T265" s="17">
        <v>456.4</v>
      </c>
    </row>
    <row r="266" spans="1:20" ht="54" x14ac:dyDescent="0.2">
      <c r="A266" s="34" t="s">
        <v>726</v>
      </c>
      <c r="B266" s="12"/>
      <c r="C266" s="13" t="s">
        <v>67</v>
      </c>
      <c r="D266" s="12" t="s">
        <v>68</v>
      </c>
      <c r="E266" s="35" t="s">
        <v>727</v>
      </c>
      <c r="F266" s="24" t="s">
        <v>54</v>
      </c>
      <c r="G266" s="14"/>
      <c r="H266" s="15"/>
      <c r="I266" s="36" t="s">
        <v>429</v>
      </c>
      <c r="J266" s="24"/>
      <c r="K266" s="25" t="s">
        <v>430</v>
      </c>
      <c r="L266" s="37"/>
      <c r="M266" s="15"/>
      <c r="N266" s="36" t="s">
        <v>429</v>
      </c>
      <c r="O266" s="24"/>
      <c r="P266" s="25" t="s">
        <v>430</v>
      </c>
      <c r="Q266" s="17">
        <v>500</v>
      </c>
      <c r="R266" s="18">
        <v>44467</v>
      </c>
      <c r="S266" s="38">
        <f>+R266+30</f>
        <v>44497</v>
      </c>
      <c r="T266" s="17">
        <v>500</v>
      </c>
    </row>
    <row r="267" spans="1:20" ht="54" x14ac:dyDescent="0.2">
      <c r="A267" s="34" t="s">
        <v>728</v>
      </c>
      <c r="B267" s="12"/>
      <c r="C267" s="13" t="s">
        <v>67</v>
      </c>
      <c r="D267" s="12" t="s">
        <v>68</v>
      </c>
      <c r="E267" s="35" t="s">
        <v>729</v>
      </c>
      <c r="F267" s="24" t="s">
        <v>54</v>
      </c>
      <c r="G267" s="14"/>
      <c r="H267" s="15"/>
      <c r="I267" s="36" t="s">
        <v>133</v>
      </c>
      <c r="J267" s="24"/>
      <c r="K267" s="25" t="s">
        <v>134</v>
      </c>
      <c r="L267" s="37"/>
      <c r="M267" s="15"/>
      <c r="N267" s="36" t="s">
        <v>133</v>
      </c>
      <c r="O267" s="24"/>
      <c r="P267" s="25" t="s">
        <v>134</v>
      </c>
      <c r="Q267" s="17">
        <v>6000</v>
      </c>
      <c r="R267" s="18">
        <v>44467</v>
      </c>
      <c r="S267" s="38">
        <f>+R267+180</f>
        <v>44647</v>
      </c>
      <c r="T267" s="17">
        <v>0</v>
      </c>
    </row>
    <row r="268" spans="1:20" ht="42.75" x14ac:dyDescent="0.2">
      <c r="A268" s="34" t="s">
        <v>730</v>
      </c>
      <c r="B268" s="12"/>
      <c r="C268" s="13" t="s">
        <v>67</v>
      </c>
      <c r="D268" s="12" t="s">
        <v>68</v>
      </c>
      <c r="E268" s="35" t="s">
        <v>731</v>
      </c>
      <c r="F268" s="24" t="s">
        <v>54</v>
      </c>
      <c r="G268" s="14"/>
      <c r="H268" s="15"/>
      <c r="I268" s="36" t="s">
        <v>137</v>
      </c>
      <c r="J268" s="24"/>
      <c r="K268" s="25" t="s">
        <v>138</v>
      </c>
      <c r="L268" s="37"/>
      <c r="M268" s="15"/>
      <c r="N268" s="36" t="s">
        <v>137</v>
      </c>
      <c r="O268" s="24"/>
      <c r="P268" s="25" t="s">
        <v>404</v>
      </c>
      <c r="Q268" s="17">
        <v>1812</v>
      </c>
      <c r="R268" s="18">
        <v>44480</v>
      </c>
      <c r="S268" s="38">
        <f>+R268+60</f>
        <v>44540</v>
      </c>
      <c r="T268" s="17">
        <v>1812</v>
      </c>
    </row>
    <row r="269" spans="1:20" ht="28.5" x14ac:dyDescent="0.2">
      <c r="A269" s="34" t="s">
        <v>732</v>
      </c>
      <c r="B269" s="12"/>
      <c r="C269" s="13" t="s">
        <v>67</v>
      </c>
      <c r="D269" s="12" t="s">
        <v>68</v>
      </c>
      <c r="E269" s="35" t="s">
        <v>733</v>
      </c>
      <c r="F269" s="24" t="s">
        <v>54</v>
      </c>
      <c r="G269" s="14"/>
      <c r="H269" s="15"/>
      <c r="I269" s="36" t="s">
        <v>115</v>
      </c>
      <c r="J269" s="24"/>
      <c r="K269" s="25" t="s">
        <v>117</v>
      </c>
      <c r="L269" s="37"/>
      <c r="M269" s="15"/>
      <c r="N269" s="36" t="s">
        <v>115</v>
      </c>
      <c r="O269" s="24"/>
      <c r="P269" s="25" t="s">
        <v>117</v>
      </c>
      <c r="Q269" s="17">
        <v>900</v>
      </c>
      <c r="R269" s="18">
        <v>44489</v>
      </c>
      <c r="S269" s="38">
        <v>44561</v>
      </c>
      <c r="T269" s="17">
        <v>900</v>
      </c>
    </row>
    <row r="270" spans="1:20" ht="94.5" x14ac:dyDescent="0.2">
      <c r="A270" s="34" t="s">
        <v>734</v>
      </c>
      <c r="B270" s="12"/>
      <c r="C270" s="13" t="s">
        <v>67</v>
      </c>
      <c r="D270" s="12" t="s">
        <v>68</v>
      </c>
      <c r="E270" s="35" t="s">
        <v>772</v>
      </c>
      <c r="F270" s="24" t="s">
        <v>54</v>
      </c>
      <c r="G270" s="14"/>
      <c r="H270" s="15"/>
      <c r="I270" s="36" t="s">
        <v>735</v>
      </c>
      <c r="J270" s="24"/>
      <c r="K270" s="25" t="s">
        <v>736</v>
      </c>
      <c r="L270" s="37"/>
      <c r="M270" s="15"/>
      <c r="N270" s="36" t="s">
        <v>735</v>
      </c>
      <c r="O270" s="24"/>
      <c r="P270" s="25" t="s">
        <v>736</v>
      </c>
      <c r="Q270" s="17">
        <v>33600</v>
      </c>
      <c r="R270" s="18">
        <v>44502</v>
      </c>
      <c r="S270" s="38">
        <v>45291</v>
      </c>
      <c r="T270" s="17">
        <v>3250</v>
      </c>
    </row>
    <row r="271" spans="1:20" ht="27" x14ac:dyDescent="0.2">
      <c r="A271" s="34" t="s">
        <v>737</v>
      </c>
      <c r="B271" s="12"/>
      <c r="C271" s="13" t="s">
        <v>67</v>
      </c>
      <c r="D271" s="12" t="s">
        <v>68</v>
      </c>
      <c r="E271" s="35" t="s">
        <v>738</v>
      </c>
      <c r="F271" s="24" t="s">
        <v>54</v>
      </c>
      <c r="G271" s="14"/>
      <c r="H271" s="15"/>
      <c r="I271" s="36" t="s">
        <v>735</v>
      </c>
      <c r="J271" s="24"/>
      <c r="K271" s="25" t="s">
        <v>736</v>
      </c>
      <c r="L271" s="37"/>
      <c r="M271" s="15"/>
      <c r="N271" s="36" t="s">
        <v>735</v>
      </c>
      <c r="O271" s="24"/>
      <c r="P271" s="25" t="s">
        <v>736</v>
      </c>
      <c r="Q271" s="17">
        <v>14400</v>
      </c>
      <c r="R271" s="18">
        <v>44502</v>
      </c>
      <c r="S271" s="38">
        <v>45291</v>
      </c>
      <c r="T271" s="17">
        <v>2700</v>
      </c>
    </row>
    <row r="272" spans="1:20" ht="40.5" x14ac:dyDescent="0.2">
      <c r="A272" s="34" t="s">
        <v>739</v>
      </c>
      <c r="B272" s="12"/>
      <c r="C272" s="13" t="s">
        <v>67</v>
      </c>
      <c r="D272" s="12" t="s">
        <v>68</v>
      </c>
      <c r="E272" s="35" t="s">
        <v>740</v>
      </c>
      <c r="F272" s="24" t="s">
        <v>54</v>
      </c>
      <c r="G272" s="14"/>
      <c r="H272" s="15"/>
      <c r="I272" s="36" t="s">
        <v>74</v>
      </c>
      <c r="J272" s="24"/>
      <c r="K272" s="25" t="s">
        <v>741</v>
      </c>
      <c r="L272" s="37"/>
      <c r="M272" s="15"/>
      <c r="N272" s="36" t="s">
        <v>74</v>
      </c>
      <c r="O272" s="24"/>
      <c r="P272" s="25" t="s">
        <v>741</v>
      </c>
      <c r="Q272" s="17">
        <v>300</v>
      </c>
      <c r="R272" s="18">
        <v>44502</v>
      </c>
      <c r="S272" s="38">
        <v>44561</v>
      </c>
      <c r="T272" s="17">
        <v>0</v>
      </c>
    </row>
    <row r="273" spans="1:20" ht="28.5" x14ac:dyDescent="0.2">
      <c r="A273" s="34" t="s">
        <v>742</v>
      </c>
      <c r="B273" s="12"/>
      <c r="C273" s="13" t="s">
        <v>67</v>
      </c>
      <c r="D273" s="12" t="s">
        <v>68</v>
      </c>
      <c r="E273" s="35" t="s">
        <v>743</v>
      </c>
      <c r="F273" s="24" t="s">
        <v>54</v>
      </c>
      <c r="G273" s="14"/>
      <c r="H273" s="15"/>
      <c r="I273" s="36" t="s">
        <v>74</v>
      </c>
      <c r="J273" s="24"/>
      <c r="K273" s="25" t="s">
        <v>741</v>
      </c>
      <c r="L273" s="37"/>
      <c r="M273" s="15"/>
      <c r="N273" s="36" t="s">
        <v>74</v>
      </c>
      <c r="O273" s="24"/>
      <c r="P273" s="25" t="s">
        <v>741</v>
      </c>
      <c r="Q273" s="17">
        <v>300</v>
      </c>
      <c r="R273" s="18">
        <v>44502</v>
      </c>
      <c r="S273" s="38">
        <v>44561</v>
      </c>
      <c r="T273" s="17">
        <v>0</v>
      </c>
    </row>
    <row r="274" spans="1:20" ht="67.5" x14ac:dyDescent="0.2">
      <c r="A274" s="34" t="s">
        <v>744</v>
      </c>
      <c r="B274" s="12"/>
      <c r="C274" s="13" t="s">
        <v>67</v>
      </c>
      <c r="D274" s="12" t="s">
        <v>68</v>
      </c>
      <c r="E274" s="35" t="s">
        <v>745</v>
      </c>
      <c r="F274" s="24" t="s">
        <v>54</v>
      </c>
      <c r="G274" s="14"/>
      <c r="H274" s="15"/>
      <c r="I274" s="36" t="s">
        <v>746</v>
      </c>
      <c r="J274" s="24"/>
      <c r="K274" s="25" t="s">
        <v>747</v>
      </c>
      <c r="L274" s="37"/>
      <c r="M274" s="15"/>
      <c r="N274" s="36" t="s">
        <v>746</v>
      </c>
      <c r="O274" s="24"/>
      <c r="P274" s="25" t="s">
        <v>747</v>
      </c>
      <c r="Q274" s="17">
        <v>2700</v>
      </c>
      <c r="R274" s="18">
        <v>44508</v>
      </c>
      <c r="S274" s="38">
        <f>+R274+15</f>
        <v>44523</v>
      </c>
      <c r="T274" s="17">
        <v>2672.15</v>
      </c>
    </row>
    <row r="275" spans="1:20" ht="27" x14ac:dyDescent="0.2">
      <c r="A275" s="34" t="s">
        <v>748</v>
      </c>
      <c r="B275" s="12"/>
      <c r="C275" s="13" t="s">
        <v>67</v>
      </c>
      <c r="D275" s="12" t="s">
        <v>68</v>
      </c>
      <c r="E275" s="35" t="s">
        <v>749</v>
      </c>
      <c r="F275" s="24" t="s">
        <v>54</v>
      </c>
      <c r="G275" s="14"/>
      <c r="H275" s="15"/>
      <c r="I275" s="36" t="s">
        <v>750</v>
      </c>
      <c r="J275" s="24"/>
      <c r="K275" s="25" t="s">
        <v>751</v>
      </c>
      <c r="L275" s="37"/>
      <c r="M275" s="15"/>
      <c r="N275" s="36" t="s">
        <v>750</v>
      </c>
      <c r="O275" s="24"/>
      <c r="P275" s="25" t="s">
        <v>751</v>
      </c>
      <c r="Q275" s="17">
        <v>60</v>
      </c>
      <c r="R275" s="18">
        <v>44515</v>
      </c>
      <c r="S275" s="38">
        <f>+R275</f>
        <v>44515</v>
      </c>
      <c r="T275" s="17">
        <v>60</v>
      </c>
    </row>
    <row r="276" spans="1:20" ht="42.75" x14ac:dyDescent="0.2">
      <c r="A276" s="34" t="s">
        <v>752</v>
      </c>
      <c r="B276" s="12"/>
      <c r="C276" s="13" t="s">
        <v>67</v>
      </c>
      <c r="D276" s="12" t="s">
        <v>68</v>
      </c>
      <c r="E276" s="35" t="s">
        <v>753</v>
      </c>
      <c r="F276" s="24" t="s">
        <v>54</v>
      </c>
      <c r="G276" s="14"/>
      <c r="H276" s="15"/>
      <c r="I276" s="36" t="s">
        <v>754</v>
      </c>
      <c r="J276" s="24"/>
      <c r="K276" s="25" t="s">
        <v>755</v>
      </c>
      <c r="L276" s="37"/>
      <c r="M276" s="15"/>
      <c r="N276" s="36" t="s">
        <v>754</v>
      </c>
      <c r="O276" s="24"/>
      <c r="P276" s="25" t="s">
        <v>755</v>
      </c>
      <c r="Q276" s="17">
        <v>3500</v>
      </c>
      <c r="R276" s="18">
        <v>44526</v>
      </c>
      <c r="S276" s="38">
        <f>+R276+30</f>
        <v>44556</v>
      </c>
      <c r="T276" s="17">
        <v>3500</v>
      </c>
    </row>
    <row r="277" spans="1:20" ht="42.75" x14ac:dyDescent="0.2">
      <c r="A277" s="34" t="s">
        <v>756</v>
      </c>
      <c r="B277" s="12"/>
      <c r="C277" s="13" t="s">
        <v>67</v>
      </c>
      <c r="D277" s="12" t="s">
        <v>68</v>
      </c>
      <c r="E277" s="35" t="s">
        <v>757</v>
      </c>
      <c r="F277" s="24" t="s">
        <v>54</v>
      </c>
      <c r="G277" s="14"/>
      <c r="H277" s="15"/>
      <c r="I277" s="36" t="s">
        <v>137</v>
      </c>
      <c r="J277" s="24"/>
      <c r="K277" s="25" t="s">
        <v>138</v>
      </c>
      <c r="L277" s="37"/>
      <c r="M277" s="15"/>
      <c r="N277" s="36" t="s">
        <v>137</v>
      </c>
      <c r="O277" s="24"/>
      <c r="P277" s="25" t="s">
        <v>404</v>
      </c>
      <c r="Q277" s="17">
        <v>693.4</v>
      </c>
      <c r="R277" s="18">
        <v>44533</v>
      </c>
      <c r="S277" s="38">
        <f>+R277+60</f>
        <v>44593</v>
      </c>
      <c r="T277" s="17">
        <v>0</v>
      </c>
    </row>
    <row r="278" spans="1:20" ht="42.75" x14ac:dyDescent="0.2">
      <c r="A278" s="34" t="s">
        <v>758</v>
      </c>
      <c r="B278" s="12"/>
      <c r="C278" s="13" t="s">
        <v>67</v>
      </c>
      <c r="D278" s="12" t="s">
        <v>68</v>
      </c>
      <c r="E278" s="35" t="s">
        <v>759</v>
      </c>
      <c r="F278" s="24" t="s">
        <v>54</v>
      </c>
      <c r="G278" s="14"/>
      <c r="H278" s="15"/>
      <c r="I278" s="36" t="s">
        <v>137</v>
      </c>
      <c r="J278" s="24"/>
      <c r="K278" s="25" t="s">
        <v>138</v>
      </c>
      <c r="L278" s="37"/>
      <c r="M278" s="15"/>
      <c r="N278" s="36" t="s">
        <v>137</v>
      </c>
      <c r="O278" s="24"/>
      <c r="P278" s="25" t="s">
        <v>404</v>
      </c>
      <c r="Q278" s="17">
        <v>1330</v>
      </c>
      <c r="R278" s="18">
        <v>44533</v>
      </c>
      <c r="S278" s="38">
        <f>+R278+60</f>
        <v>44593</v>
      </c>
      <c r="T278" s="17">
        <v>0</v>
      </c>
    </row>
    <row r="279" spans="1:20" ht="40.5" x14ac:dyDescent="0.2">
      <c r="A279" s="34" t="s">
        <v>760</v>
      </c>
      <c r="B279" s="12"/>
      <c r="C279" s="13" t="s">
        <v>67</v>
      </c>
      <c r="D279" s="12" t="s">
        <v>68</v>
      </c>
      <c r="E279" s="35" t="s">
        <v>761</v>
      </c>
      <c r="F279" s="24" t="s">
        <v>54</v>
      </c>
      <c r="G279" s="14"/>
      <c r="H279" s="15"/>
      <c r="I279" s="36" t="s">
        <v>120</v>
      </c>
      <c r="J279" s="24"/>
      <c r="K279" s="25" t="s">
        <v>121</v>
      </c>
      <c r="L279" s="37"/>
      <c r="M279" s="15"/>
      <c r="N279" s="36" t="s">
        <v>120</v>
      </c>
      <c r="O279" s="24"/>
      <c r="P279" s="25" t="s">
        <v>652</v>
      </c>
      <c r="Q279" s="17">
        <v>610</v>
      </c>
      <c r="R279" s="18">
        <v>44540</v>
      </c>
      <c r="S279" s="38">
        <v>44561</v>
      </c>
      <c r="T279" s="17">
        <v>0</v>
      </c>
    </row>
    <row r="280" spans="1:20" ht="40.5" x14ac:dyDescent="0.2">
      <c r="A280" s="34" t="s">
        <v>762</v>
      </c>
      <c r="B280" s="12"/>
      <c r="C280" s="13" t="s">
        <v>67</v>
      </c>
      <c r="D280" s="12" t="s">
        <v>68</v>
      </c>
      <c r="E280" s="35" t="s">
        <v>763</v>
      </c>
      <c r="F280" s="24" t="s">
        <v>54</v>
      </c>
      <c r="G280" s="14"/>
      <c r="H280" s="15"/>
      <c r="I280" s="36" t="s">
        <v>764</v>
      </c>
      <c r="J280" s="24"/>
      <c r="K280" s="25" t="s">
        <v>765</v>
      </c>
      <c r="L280" s="37"/>
      <c r="M280" s="15"/>
      <c r="N280" s="36" t="s">
        <v>764</v>
      </c>
      <c r="O280" s="24"/>
      <c r="P280" s="25" t="s">
        <v>765</v>
      </c>
      <c r="Q280" s="17">
        <v>600</v>
      </c>
      <c r="R280" s="18">
        <v>44545</v>
      </c>
      <c r="S280" s="38">
        <v>44561</v>
      </c>
      <c r="T280" s="17">
        <v>0</v>
      </c>
    </row>
    <row r="281" spans="1:20" ht="28.5" x14ac:dyDescent="0.2">
      <c r="A281" s="34" t="s">
        <v>766</v>
      </c>
      <c r="B281" s="12"/>
      <c r="C281" s="13" t="s">
        <v>67</v>
      </c>
      <c r="D281" s="12" t="s">
        <v>68</v>
      </c>
      <c r="E281" s="35" t="s">
        <v>767</v>
      </c>
      <c r="F281" s="24" t="s">
        <v>54</v>
      </c>
      <c r="G281" s="14"/>
      <c r="H281" s="15"/>
      <c r="I281" s="36" t="s">
        <v>471</v>
      </c>
      <c r="J281" s="24"/>
      <c r="K281" s="25" t="s">
        <v>472</v>
      </c>
      <c r="L281" s="37"/>
      <c r="M281" s="15"/>
      <c r="N281" s="36" t="s">
        <v>471</v>
      </c>
      <c r="O281" s="24"/>
      <c r="P281" s="25" t="s">
        <v>472</v>
      </c>
      <c r="Q281" s="17">
        <v>12000</v>
      </c>
      <c r="R281" s="18">
        <v>44550</v>
      </c>
      <c r="S281" s="38">
        <v>44681</v>
      </c>
      <c r="T281" s="17">
        <v>0</v>
      </c>
    </row>
    <row r="282" spans="1:20" ht="27" x14ac:dyDescent="0.2">
      <c r="A282" s="34" t="s">
        <v>768</v>
      </c>
      <c r="B282" s="12"/>
      <c r="C282" s="13" t="s">
        <v>67</v>
      </c>
      <c r="D282" s="12" t="s">
        <v>68</v>
      </c>
      <c r="E282" s="35" t="s">
        <v>769</v>
      </c>
      <c r="F282" s="24" t="s">
        <v>54</v>
      </c>
      <c r="G282" s="14"/>
      <c r="H282" s="15"/>
      <c r="I282" s="36" t="s">
        <v>770</v>
      </c>
      <c r="J282" s="24"/>
      <c r="K282" s="25" t="s">
        <v>771</v>
      </c>
      <c r="L282" s="37"/>
      <c r="M282" s="15"/>
      <c r="N282" s="36" t="s">
        <v>770</v>
      </c>
      <c r="O282" s="24"/>
      <c r="P282" s="25" t="s">
        <v>771</v>
      </c>
      <c r="Q282" s="17">
        <v>700</v>
      </c>
      <c r="R282" s="18">
        <v>44550</v>
      </c>
      <c r="S282" s="38">
        <v>44561</v>
      </c>
      <c r="T282" s="17">
        <v>700</v>
      </c>
    </row>
    <row r="283" spans="1:20" ht="14.25" x14ac:dyDescent="0.2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ht="14.25" x14ac:dyDescent="0.2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ht="14.25" x14ac:dyDescent="0.2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ht="14.25" x14ac:dyDescent="0.2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ht="14.25" x14ac:dyDescent="0.2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ht="14.25" x14ac:dyDescent="0.2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ht="14.25" x14ac:dyDescent="0.2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ht="14.25" x14ac:dyDescent="0.2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ht="14.25" x14ac:dyDescent="0.2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ht="14.25" x14ac:dyDescent="0.2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ht="14.25" x14ac:dyDescent="0.2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ht="14.25" x14ac:dyDescent="0.2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ht="14.25" x14ac:dyDescent="0.2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ht="14.25" x14ac:dyDescent="0.2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ht="14.25" x14ac:dyDescent="0.2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ht="14.25" x14ac:dyDescent="0.2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ht="14.25" x14ac:dyDescent="0.2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ht="14.25" x14ac:dyDescent="0.2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ht="14.25" x14ac:dyDescent="0.2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ht="14.25" x14ac:dyDescent="0.2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ht="14.25" x14ac:dyDescent="0.2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ht="14.25" x14ac:dyDescent="0.2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ht="14.25" x14ac:dyDescent="0.2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ht="14.25" x14ac:dyDescent="0.2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ht="14.25" x14ac:dyDescent="0.2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ht="14.25" x14ac:dyDescent="0.2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ht="14.25" x14ac:dyDescent="0.2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ht="14.25" x14ac:dyDescent="0.2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ht="14.25" x14ac:dyDescent="0.2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ht="14.25" x14ac:dyDescent="0.2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ht="14.25" x14ac:dyDescent="0.2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ht="14.25" x14ac:dyDescent="0.2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ht="14.25" x14ac:dyDescent="0.2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ht="14.25" x14ac:dyDescent="0.2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ht="14.25" x14ac:dyDescent="0.2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ht="14.25" x14ac:dyDescent="0.2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ht="14.25" x14ac:dyDescent="0.2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ht="14.25" x14ac:dyDescent="0.2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ht="14.25" x14ac:dyDescent="0.2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ht="14.25" x14ac:dyDescent="0.2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ht="14.25" x14ac:dyDescent="0.2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ht="14.25" x14ac:dyDescent="0.2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ht="14.25" x14ac:dyDescent="0.2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ht="14.25" x14ac:dyDescent="0.2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ht="14.25" x14ac:dyDescent="0.2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ht="14.25" x14ac:dyDescent="0.2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ht="14.25" x14ac:dyDescent="0.2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ht="14.25" x14ac:dyDescent="0.2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ht="14.25" x14ac:dyDescent="0.2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ht="14.25" x14ac:dyDescent="0.2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ht="14.25" x14ac:dyDescent="0.2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ht="14.25" x14ac:dyDescent="0.2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ht="14.25" x14ac:dyDescent="0.2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ht="14.25" x14ac:dyDescent="0.2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ht="14.25" x14ac:dyDescent="0.2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ht="14.25" x14ac:dyDescent="0.2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ht="14.25" x14ac:dyDescent="0.2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ht="14.25" x14ac:dyDescent="0.2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ht="14.25" x14ac:dyDescent="0.2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ht="14.25" x14ac:dyDescent="0.2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ht="14.25" x14ac:dyDescent="0.2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ht="14.25" x14ac:dyDescent="0.2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ht="14.25" x14ac:dyDescent="0.2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ht="14.25" x14ac:dyDescent="0.2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ht="14.25" x14ac:dyDescent="0.2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ht="14.25" x14ac:dyDescent="0.2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ht="14.25" x14ac:dyDescent="0.2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ht="14.25" x14ac:dyDescent="0.2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ht="14.25" x14ac:dyDescent="0.2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ht="14.25" x14ac:dyDescent="0.2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ht="14.25" x14ac:dyDescent="0.2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ht="14.25" x14ac:dyDescent="0.2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ht="14.25" x14ac:dyDescent="0.2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ht="14.25" x14ac:dyDescent="0.2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ht="14.25" x14ac:dyDescent="0.2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ht="14.25" x14ac:dyDescent="0.2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ht="14.25" x14ac:dyDescent="0.2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ht="14.25" x14ac:dyDescent="0.2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ht="14.25" x14ac:dyDescent="0.2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ht="14.25" x14ac:dyDescent="0.2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ht="14.25" x14ac:dyDescent="0.2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ht="14.25" x14ac:dyDescent="0.2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ht="14.25" x14ac:dyDescent="0.2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ht="14.25" x14ac:dyDescent="0.2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ht="14.25" x14ac:dyDescent="0.2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ht="14.25" x14ac:dyDescent="0.2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ht="14.25" x14ac:dyDescent="0.2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ht="14.25" x14ac:dyDescent="0.2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ht="14.25" x14ac:dyDescent="0.2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ht="14.25" x14ac:dyDescent="0.2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ht="14.25" x14ac:dyDescent="0.2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ht="14.25" x14ac:dyDescent="0.2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ht="14.25" x14ac:dyDescent="0.2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ht="14.25" x14ac:dyDescent="0.2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ht="14.25" x14ac:dyDescent="0.2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ht="14.25" x14ac:dyDescent="0.2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ht="14.25" x14ac:dyDescent="0.2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ht="14.25" x14ac:dyDescent="0.2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ht="14.25" x14ac:dyDescent="0.2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ht="14.25" x14ac:dyDescent="0.2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ht="14.25" x14ac:dyDescent="0.2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ht="14.25" x14ac:dyDescent="0.2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ht="14.25" x14ac:dyDescent="0.2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ht="14.25" x14ac:dyDescent="0.2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ht="14.25" x14ac:dyDescent="0.2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ht="14.25" x14ac:dyDescent="0.2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ht="14.25" x14ac:dyDescent="0.2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ht="14.25" x14ac:dyDescent="0.2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ht="14.25" x14ac:dyDescent="0.2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ht="14.25" x14ac:dyDescent="0.2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ht="14.25" x14ac:dyDescent="0.2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ht="14.25" x14ac:dyDescent="0.2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ht="14.25" x14ac:dyDescent="0.2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ht="14.25" x14ac:dyDescent="0.2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ht="14.25" x14ac:dyDescent="0.2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ht="14.25" x14ac:dyDescent="0.2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ht="14.25" x14ac:dyDescent="0.2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ht="14.25" x14ac:dyDescent="0.2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ht="14.25" x14ac:dyDescent="0.2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ht="14.25" x14ac:dyDescent="0.2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ht="14.25" x14ac:dyDescent="0.2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ht="14.25" x14ac:dyDescent="0.2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ht="14.25" x14ac:dyDescent="0.2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ht="14.25" x14ac:dyDescent="0.2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ht="14.25" x14ac:dyDescent="0.2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ht="14.25" x14ac:dyDescent="0.2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ht="14.25" x14ac:dyDescent="0.2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ht="14.25" x14ac:dyDescent="0.2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ht="14.25" x14ac:dyDescent="0.2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ht="14.25" x14ac:dyDescent="0.2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ht="14.25" x14ac:dyDescent="0.2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ht="14.25" x14ac:dyDescent="0.2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ht="14.25" x14ac:dyDescent="0.2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ht="14.25" x14ac:dyDescent="0.2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ht="14.25" x14ac:dyDescent="0.2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ht="14.25" x14ac:dyDescent="0.2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ht="14.25" x14ac:dyDescent="0.2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ht="14.25" x14ac:dyDescent="0.2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ht="14.25" x14ac:dyDescent="0.2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ht="14.25" x14ac:dyDescent="0.2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ht="14.25" x14ac:dyDescent="0.2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ht="14.25" x14ac:dyDescent="0.2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ht="14.25" x14ac:dyDescent="0.2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ht="14.25" x14ac:dyDescent="0.2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ht="14.25" x14ac:dyDescent="0.2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ht="14.25" x14ac:dyDescent="0.2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ht="14.25" x14ac:dyDescent="0.2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ht="14.25" x14ac:dyDescent="0.2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ht="14.25" x14ac:dyDescent="0.2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ht="14.25" x14ac:dyDescent="0.2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ht="14.25" x14ac:dyDescent="0.2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ht="14.25" x14ac:dyDescent="0.2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ht="14.25" x14ac:dyDescent="0.2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ht="14.25" x14ac:dyDescent="0.2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ht="14.25" x14ac:dyDescent="0.2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ht="14.25" x14ac:dyDescent="0.2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ht="14.25" x14ac:dyDescent="0.2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ht="14.25" x14ac:dyDescent="0.2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ht="14.25" x14ac:dyDescent="0.2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ht="14.25" x14ac:dyDescent="0.2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ht="14.25" x14ac:dyDescent="0.2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ht="14.25" x14ac:dyDescent="0.2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ht="14.25" x14ac:dyDescent="0.2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ht="14.25" x14ac:dyDescent="0.2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ht="14.25" x14ac:dyDescent="0.2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ht="14.25" x14ac:dyDescent="0.2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ht="14.25" x14ac:dyDescent="0.2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ht="14.25" x14ac:dyDescent="0.2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ht="14.25" x14ac:dyDescent="0.2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ht="14.25" x14ac:dyDescent="0.2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ht="14.25" x14ac:dyDescent="0.2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ht="14.25" x14ac:dyDescent="0.2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ht="14.25" x14ac:dyDescent="0.2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ht="14.25" x14ac:dyDescent="0.2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ht="14.25" x14ac:dyDescent="0.2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ht="14.25" x14ac:dyDescent="0.2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ht="14.25" x14ac:dyDescent="0.2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ht="14.25" x14ac:dyDescent="0.2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ht="14.25" x14ac:dyDescent="0.2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ht="14.25" x14ac:dyDescent="0.2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ht="14.25" x14ac:dyDescent="0.2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ht="14.25" x14ac:dyDescent="0.2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ht="14.25" x14ac:dyDescent="0.2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ht="14.25" x14ac:dyDescent="0.2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ht="14.25" x14ac:dyDescent="0.2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ht="14.25" x14ac:dyDescent="0.2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ht="14.25" x14ac:dyDescent="0.2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ht="14.25" x14ac:dyDescent="0.2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ht="14.25" x14ac:dyDescent="0.2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ht="14.25" x14ac:dyDescent="0.2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ht="14.25" x14ac:dyDescent="0.2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ht="14.25" x14ac:dyDescent="0.2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ht="14.25" x14ac:dyDescent="0.2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ht="14.25" x14ac:dyDescent="0.2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ht="14.25" x14ac:dyDescent="0.2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ht="14.25" x14ac:dyDescent="0.2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ht="14.25" x14ac:dyDescent="0.2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ht="14.25" x14ac:dyDescent="0.2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ht="14.25" x14ac:dyDescent="0.2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ht="14.25" x14ac:dyDescent="0.2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ht="14.25" x14ac:dyDescent="0.2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ht="14.25" x14ac:dyDescent="0.2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ht="14.25" x14ac:dyDescent="0.2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ht="14.25" x14ac:dyDescent="0.2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ht="14.25" x14ac:dyDescent="0.2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ht="14.25" x14ac:dyDescent="0.2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ht="14.25" x14ac:dyDescent="0.2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ht="14.25" x14ac:dyDescent="0.2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ht="14.25" x14ac:dyDescent="0.2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ht="14.25" x14ac:dyDescent="0.2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ht="14.25" x14ac:dyDescent="0.2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ht="14.25" x14ac:dyDescent="0.2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ht="14.25" x14ac:dyDescent="0.2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ht="14.25" x14ac:dyDescent="0.2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ht="14.25" x14ac:dyDescent="0.2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ht="14.25" x14ac:dyDescent="0.2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ht="14.25" x14ac:dyDescent="0.2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ht="14.25" x14ac:dyDescent="0.2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ht="14.25" x14ac:dyDescent="0.2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ht="14.25" x14ac:dyDescent="0.2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ht="14.25" x14ac:dyDescent="0.2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ht="14.25" x14ac:dyDescent="0.2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ht="14.25" x14ac:dyDescent="0.2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ht="14.25" x14ac:dyDescent="0.2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ht="14.25" x14ac:dyDescent="0.2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ht="14.25" x14ac:dyDescent="0.2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ht="14.25" x14ac:dyDescent="0.2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ht="14.25" x14ac:dyDescent="0.2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ht="14.25" x14ac:dyDescent="0.2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ht="14.25" x14ac:dyDescent="0.2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ht="14.25" x14ac:dyDescent="0.2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ht="14.25" x14ac:dyDescent="0.2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ht="14.25" x14ac:dyDescent="0.2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ht="14.25" x14ac:dyDescent="0.2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ht="14.25" x14ac:dyDescent="0.2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ht="14.25" x14ac:dyDescent="0.2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ht="14.25" x14ac:dyDescent="0.2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ht="14.25" x14ac:dyDescent="0.2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ht="14.25" x14ac:dyDescent="0.2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ht="14.25" x14ac:dyDescent="0.2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ht="14.25" x14ac:dyDescent="0.2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ht="14.25" x14ac:dyDescent="0.2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ht="14.25" x14ac:dyDescent="0.2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ht="14.25" x14ac:dyDescent="0.2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ht="14.25" x14ac:dyDescent="0.2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ht="14.25" x14ac:dyDescent="0.2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ht="14.25" x14ac:dyDescent="0.2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ht="14.25" x14ac:dyDescent="0.2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ht="14.25" x14ac:dyDescent="0.2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ht="14.25" x14ac:dyDescent="0.2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ht="14.25" x14ac:dyDescent="0.2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ht="14.25" x14ac:dyDescent="0.2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ht="14.25" x14ac:dyDescent="0.2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ht="14.25" x14ac:dyDescent="0.2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ht="14.25" x14ac:dyDescent="0.2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ht="14.25" x14ac:dyDescent="0.2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ht="14.25" x14ac:dyDescent="0.2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ht="14.25" x14ac:dyDescent="0.2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ht="14.25" x14ac:dyDescent="0.2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ht="14.25" x14ac:dyDescent="0.2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ht="14.25" x14ac:dyDescent="0.2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ht="14.25" x14ac:dyDescent="0.2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ht="14.25" x14ac:dyDescent="0.2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ht="14.25" x14ac:dyDescent="0.2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ht="14.25" x14ac:dyDescent="0.2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ht="14.25" x14ac:dyDescent="0.2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ht="14.25" x14ac:dyDescent="0.2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ht="14.25" x14ac:dyDescent="0.2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ht="14.25" x14ac:dyDescent="0.2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ht="14.25" x14ac:dyDescent="0.2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ht="14.25" x14ac:dyDescent="0.2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ht="14.25" x14ac:dyDescent="0.2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ht="14.25" x14ac:dyDescent="0.2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ht="14.25" x14ac:dyDescent="0.2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ht="14.25" x14ac:dyDescent="0.2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ht="14.25" x14ac:dyDescent="0.2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ht="14.25" x14ac:dyDescent="0.2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ht="14.25" x14ac:dyDescent="0.2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ht="14.25" x14ac:dyDescent="0.2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ht="14.25" x14ac:dyDescent="0.2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ht="14.25" x14ac:dyDescent="0.2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ht="14.25" x14ac:dyDescent="0.2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ht="14.25" x14ac:dyDescent="0.2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ht="14.25" x14ac:dyDescent="0.2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ht="14.25" x14ac:dyDescent="0.2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ht="14.25" x14ac:dyDescent="0.2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ht="14.25" x14ac:dyDescent="0.2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ht="14.25" x14ac:dyDescent="0.2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ht="14.25" x14ac:dyDescent="0.2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ht="14.25" x14ac:dyDescent="0.2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ht="14.25" x14ac:dyDescent="0.2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ht="14.25" x14ac:dyDescent="0.2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ht="14.25" x14ac:dyDescent="0.2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ht="14.25" x14ac:dyDescent="0.2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ht="14.25" x14ac:dyDescent="0.2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ht="14.25" x14ac:dyDescent="0.2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ht="14.25" x14ac:dyDescent="0.2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ht="14.25" x14ac:dyDescent="0.2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ht="14.25" x14ac:dyDescent="0.2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ht="14.25" x14ac:dyDescent="0.2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ht="14.25" x14ac:dyDescent="0.2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ht="14.25" x14ac:dyDescent="0.2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ht="14.25" x14ac:dyDescent="0.2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ht="14.25" x14ac:dyDescent="0.2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ht="14.25" x14ac:dyDescent="0.2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ht="14.25" x14ac:dyDescent="0.2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ht="14.25" x14ac:dyDescent="0.2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ht="14.25" x14ac:dyDescent="0.2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ht="14.25" x14ac:dyDescent="0.2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ht="14.25" x14ac:dyDescent="0.2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ht="14.25" x14ac:dyDescent="0.2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ht="14.25" x14ac:dyDescent="0.2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ht="14.25" x14ac:dyDescent="0.2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ht="14.25" x14ac:dyDescent="0.2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ht="14.25" x14ac:dyDescent="0.2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ht="14.25" x14ac:dyDescent="0.2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ht="14.25" x14ac:dyDescent="0.2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ht="14.25" x14ac:dyDescent="0.2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ht="14.25" x14ac:dyDescent="0.2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ht="14.25" x14ac:dyDescent="0.2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ht="14.25" x14ac:dyDescent="0.2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ht="14.25" x14ac:dyDescent="0.2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ht="14.25" x14ac:dyDescent="0.2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ht="14.25" x14ac:dyDescent="0.2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ht="14.25" x14ac:dyDescent="0.2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ht="14.25" x14ac:dyDescent="0.2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ht="14.25" x14ac:dyDescent="0.2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ht="14.25" x14ac:dyDescent="0.2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ht="14.25" x14ac:dyDescent="0.2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ht="14.25" x14ac:dyDescent="0.2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ht="14.25" x14ac:dyDescent="0.2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ht="14.25" x14ac:dyDescent="0.2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ht="14.25" x14ac:dyDescent="0.2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ht="14.25" x14ac:dyDescent="0.2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ht="14.25" x14ac:dyDescent="0.2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ht="14.25" x14ac:dyDescent="0.2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ht="14.25" x14ac:dyDescent="0.2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ht="14.25" x14ac:dyDescent="0.2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ht="14.25" x14ac:dyDescent="0.2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ht="14.25" x14ac:dyDescent="0.2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ht="14.25" x14ac:dyDescent="0.2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ht="14.25" x14ac:dyDescent="0.2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ht="14.25" x14ac:dyDescent="0.2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ht="14.25" x14ac:dyDescent="0.2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ht="14.25" x14ac:dyDescent="0.2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ht="14.25" x14ac:dyDescent="0.2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ht="14.25" x14ac:dyDescent="0.2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ht="14.25" x14ac:dyDescent="0.2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ht="14.25" x14ac:dyDescent="0.2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ht="14.25" x14ac:dyDescent="0.2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ht="14.25" x14ac:dyDescent="0.2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ht="14.25" x14ac:dyDescent="0.2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ht="14.25" x14ac:dyDescent="0.2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ht="14.25" x14ac:dyDescent="0.2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ht="14.25" x14ac:dyDescent="0.2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ht="14.25" x14ac:dyDescent="0.2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ht="14.25" x14ac:dyDescent="0.2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ht="14.25" x14ac:dyDescent="0.2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ht="14.25" x14ac:dyDescent="0.2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ht="14.25" x14ac:dyDescent="0.2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ht="14.25" x14ac:dyDescent="0.2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ht="14.25" x14ac:dyDescent="0.2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ht="14.25" x14ac:dyDescent="0.2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ht="14.25" x14ac:dyDescent="0.2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ht="14.25" x14ac:dyDescent="0.2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ht="14.25" x14ac:dyDescent="0.2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ht="14.25" x14ac:dyDescent="0.2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ht="14.25" x14ac:dyDescent="0.2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ht="14.25" x14ac:dyDescent="0.2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ht="14.25" x14ac:dyDescent="0.2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ht="14.25" x14ac:dyDescent="0.2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ht="14.25" x14ac:dyDescent="0.2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ht="14.25" x14ac:dyDescent="0.2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ht="14.25" x14ac:dyDescent="0.2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ht="14.25" x14ac:dyDescent="0.2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ht="14.25" x14ac:dyDescent="0.2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ht="14.25" x14ac:dyDescent="0.2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ht="14.25" x14ac:dyDescent="0.2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ht="14.25" x14ac:dyDescent="0.2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ht="14.25" x14ac:dyDescent="0.2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ht="14.25" x14ac:dyDescent="0.2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ht="14.25" x14ac:dyDescent="0.2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ht="14.25" x14ac:dyDescent="0.2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ht="14.25" x14ac:dyDescent="0.2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ht="14.25" x14ac:dyDescent="0.2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ht="14.25" x14ac:dyDescent="0.2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ht="14.25" x14ac:dyDescent="0.2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ht="14.25" x14ac:dyDescent="0.2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ht="14.25" x14ac:dyDescent="0.2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ht="14.25" x14ac:dyDescent="0.2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ht="14.25" x14ac:dyDescent="0.2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ht="14.25" x14ac:dyDescent="0.2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ht="14.25" x14ac:dyDescent="0.2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ht="14.25" x14ac:dyDescent="0.2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ht="14.25" x14ac:dyDescent="0.2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ht="14.25" x14ac:dyDescent="0.2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ht="14.25" x14ac:dyDescent="0.2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ht="14.25" x14ac:dyDescent="0.2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ht="14.25" x14ac:dyDescent="0.2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ht="14.25" x14ac:dyDescent="0.2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ht="14.25" x14ac:dyDescent="0.2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ht="14.25" x14ac:dyDescent="0.2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ht="14.25" x14ac:dyDescent="0.2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ht="14.25" x14ac:dyDescent="0.2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ht="14.25" x14ac:dyDescent="0.2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ht="14.25" x14ac:dyDescent="0.2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ht="14.25" x14ac:dyDescent="0.2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ht="14.25" x14ac:dyDescent="0.2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ht="14.25" x14ac:dyDescent="0.2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ht="14.25" x14ac:dyDescent="0.2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ht="14.25" x14ac:dyDescent="0.2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ht="14.25" x14ac:dyDescent="0.2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ht="14.25" x14ac:dyDescent="0.2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ht="14.25" x14ac:dyDescent="0.2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ht="14.25" x14ac:dyDescent="0.2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ht="14.25" x14ac:dyDescent="0.2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ht="14.25" x14ac:dyDescent="0.2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ht="14.25" x14ac:dyDescent="0.2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ht="14.25" x14ac:dyDescent="0.2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ht="14.25" x14ac:dyDescent="0.2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ht="14.25" x14ac:dyDescent="0.2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ht="14.25" x14ac:dyDescent="0.2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ht="14.25" x14ac:dyDescent="0.2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ht="14.25" x14ac:dyDescent="0.2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ht="14.25" x14ac:dyDescent="0.2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ht="14.25" x14ac:dyDescent="0.2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ht="14.25" x14ac:dyDescent="0.2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ht="14.25" x14ac:dyDescent="0.2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ht="14.25" x14ac:dyDescent="0.2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ht="14.25" x14ac:dyDescent="0.2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ht="14.25" x14ac:dyDescent="0.2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ht="14.25" x14ac:dyDescent="0.2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ht="14.25" x14ac:dyDescent="0.2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ht="14.25" x14ac:dyDescent="0.2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ht="14.25" x14ac:dyDescent="0.2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ht="14.25" x14ac:dyDescent="0.2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ht="14.25" x14ac:dyDescent="0.2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ht="14.25" x14ac:dyDescent="0.2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ht="14.25" x14ac:dyDescent="0.2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ht="14.25" x14ac:dyDescent="0.2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ht="14.25" x14ac:dyDescent="0.2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ht="14.25" x14ac:dyDescent="0.2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ht="14.25" x14ac:dyDescent="0.2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ht="14.25" x14ac:dyDescent="0.2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ht="14.25" x14ac:dyDescent="0.2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ht="14.25" x14ac:dyDescent="0.2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ht="14.25" x14ac:dyDescent="0.2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ht="14.25" x14ac:dyDescent="0.2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ht="14.25" x14ac:dyDescent="0.2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ht="14.25" x14ac:dyDescent="0.2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ht="14.25" x14ac:dyDescent="0.2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ht="14.25" x14ac:dyDescent="0.2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ht="14.25" x14ac:dyDescent="0.2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ht="14.25" x14ac:dyDescent="0.2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ht="14.25" x14ac:dyDescent="0.2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ht="14.25" x14ac:dyDescent="0.2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ht="14.25" x14ac:dyDescent="0.2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ht="14.25" x14ac:dyDescent="0.2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ht="14.25" x14ac:dyDescent="0.2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ht="14.25" x14ac:dyDescent="0.2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ht="14.25" x14ac:dyDescent="0.2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ht="14.25" x14ac:dyDescent="0.2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ht="14.25" x14ac:dyDescent="0.2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ht="14.25" x14ac:dyDescent="0.2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ht="14.25" x14ac:dyDescent="0.2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ht="14.25" x14ac:dyDescent="0.2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ht="14.25" x14ac:dyDescent="0.2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ht="14.25" x14ac:dyDescent="0.2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ht="14.25" x14ac:dyDescent="0.2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ht="14.25" x14ac:dyDescent="0.2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ht="14.25" x14ac:dyDescent="0.2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ht="14.25" x14ac:dyDescent="0.2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ht="14.25" x14ac:dyDescent="0.2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ht="14.25" x14ac:dyDescent="0.2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ht="14.25" x14ac:dyDescent="0.2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ht="14.25" x14ac:dyDescent="0.2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ht="14.25" x14ac:dyDescent="0.2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ht="14.25" x14ac:dyDescent="0.2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ht="14.25" x14ac:dyDescent="0.2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ht="14.25" x14ac:dyDescent="0.2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ht="14.25" x14ac:dyDescent="0.2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ht="14.25" x14ac:dyDescent="0.2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ht="14.25" x14ac:dyDescent="0.2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ht="14.25" x14ac:dyDescent="0.2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ht="14.25" x14ac:dyDescent="0.2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ht="14.25" x14ac:dyDescent="0.2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ht="14.25" x14ac:dyDescent="0.2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ht="14.25" x14ac:dyDescent="0.2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ht="14.25" x14ac:dyDescent="0.2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ht="14.25" x14ac:dyDescent="0.2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ht="14.25" x14ac:dyDescent="0.2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ht="14.25" x14ac:dyDescent="0.2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ht="14.25" x14ac:dyDescent="0.2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ht="14.25" x14ac:dyDescent="0.2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ht="14.25" x14ac:dyDescent="0.2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ht="14.25" x14ac:dyDescent="0.2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ht="14.25" x14ac:dyDescent="0.2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ht="14.25" x14ac:dyDescent="0.2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ht="14.25" x14ac:dyDescent="0.2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ht="14.25" x14ac:dyDescent="0.2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ht="14.25" x14ac:dyDescent="0.2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ht="14.25" x14ac:dyDescent="0.2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ht="14.25" x14ac:dyDescent="0.2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ht="14.25" x14ac:dyDescent="0.2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ht="14.25" x14ac:dyDescent="0.2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ht="14.25" x14ac:dyDescent="0.2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ht="14.25" x14ac:dyDescent="0.2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ht="14.25" x14ac:dyDescent="0.2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ht="14.25" x14ac:dyDescent="0.2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ht="14.25" x14ac:dyDescent="0.2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ht="14.25" x14ac:dyDescent="0.2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ht="14.25" x14ac:dyDescent="0.2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ht="14.25" x14ac:dyDescent="0.2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ht="14.25" x14ac:dyDescent="0.2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ht="14.25" x14ac:dyDescent="0.2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ht="14.25" x14ac:dyDescent="0.2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ht="14.25" x14ac:dyDescent="0.2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ht="14.25" x14ac:dyDescent="0.2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ht="14.25" x14ac:dyDescent="0.2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ht="14.25" x14ac:dyDescent="0.2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ht="14.25" x14ac:dyDescent="0.2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ht="14.25" x14ac:dyDescent="0.2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ht="14.25" x14ac:dyDescent="0.2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ht="14.25" x14ac:dyDescent="0.2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ht="14.25" x14ac:dyDescent="0.2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ht="14.25" x14ac:dyDescent="0.2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ht="14.25" x14ac:dyDescent="0.2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ht="14.25" x14ac:dyDescent="0.2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ht="14.25" x14ac:dyDescent="0.2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ht="14.25" x14ac:dyDescent="0.2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ht="14.25" x14ac:dyDescent="0.2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ht="14.25" x14ac:dyDescent="0.2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ht="14.25" x14ac:dyDescent="0.2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ht="14.25" x14ac:dyDescent="0.2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ht="14.25" x14ac:dyDescent="0.2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ht="14.25" x14ac:dyDescent="0.2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ht="14.25" x14ac:dyDescent="0.2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ht="14.25" x14ac:dyDescent="0.2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ht="14.25" x14ac:dyDescent="0.2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ht="14.25" x14ac:dyDescent="0.2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ht="14.25" x14ac:dyDescent="0.2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ht="14.25" x14ac:dyDescent="0.2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ht="14.25" x14ac:dyDescent="0.2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ht="14.25" x14ac:dyDescent="0.2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ht="14.25" x14ac:dyDescent="0.2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ht="14.25" x14ac:dyDescent="0.2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ht="14.25" x14ac:dyDescent="0.2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ht="14.25" x14ac:dyDescent="0.2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ht="14.25" x14ac:dyDescent="0.2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ht="14.25" x14ac:dyDescent="0.2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ht="14.25" x14ac:dyDescent="0.2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ht="14.25" x14ac:dyDescent="0.2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ht="14.25" x14ac:dyDescent="0.2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ht="14.25" x14ac:dyDescent="0.2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ht="14.25" x14ac:dyDescent="0.2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ht="14.25" x14ac:dyDescent="0.2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ht="14.25" x14ac:dyDescent="0.2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ht="14.25" x14ac:dyDescent="0.2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ht="14.25" x14ac:dyDescent="0.2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ht="14.25" x14ac:dyDescent="0.2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ht="14.25" x14ac:dyDescent="0.2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ht="14.25" x14ac:dyDescent="0.2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ht="14.25" x14ac:dyDescent="0.2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ht="14.25" x14ac:dyDescent="0.2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ht="14.25" x14ac:dyDescent="0.2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ht="14.25" x14ac:dyDescent="0.2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ht="14.25" x14ac:dyDescent="0.2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ht="14.25" x14ac:dyDescent="0.2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ht="14.25" x14ac:dyDescent="0.2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ht="14.25" x14ac:dyDescent="0.2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ht="14.25" x14ac:dyDescent="0.2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ht="14.25" x14ac:dyDescent="0.2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ht="14.25" x14ac:dyDescent="0.2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ht="14.25" x14ac:dyDescent="0.2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ht="14.25" x14ac:dyDescent="0.2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ht="14.25" x14ac:dyDescent="0.2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ht="14.25" x14ac:dyDescent="0.2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ht="14.25" x14ac:dyDescent="0.2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ht="14.25" x14ac:dyDescent="0.2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ht="14.25" x14ac:dyDescent="0.2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ht="14.25" x14ac:dyDescent="0.2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ht="14.25" x14ac:dyDescent="0.2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ht="14.25" x14ac:dyDescent="0.2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ht="14.25" x14ac:dyDescent="0.2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ht="14.25" x14ac:dyDescent="0.2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ht="14.25" x14ac:dyDescent="0.2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ht="14.25" x14ac:dyDescent="0.2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ht="14.25" x14ac:dyDescent="0.2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ht="14.25" x14ac:dyDescent="0.2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ht="14.25" x14ac:dyDescent="0.2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ht="14.25" x14ac:dyDescent="0.2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ht="14.25" x14ac:dyDescent="0.2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ht="14.25" x14ac:dyDescent="0.2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ht="14.25" x14ac:dyDescent="0.2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ht="14.25" x14ac:dyDescent="0.2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ht="14.25" x14ac:dyDescent="0.2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ht="14.25" x14ac:dyDescent="0.2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ht="14.25" x14ac:dyDescent="0.2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ht="14.25" x14ac:dyDescent="0.2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ht="14.25" x14ac:dyDescent="0.2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ht="14.25" x14ac:dyDescent="0.2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ht="14.25" x14ac:dyDescent="0.2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ht="14.25" x14ac:dyDescent="0.2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ht="14.25" x14ac:dyDescent="0.2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ht="14.25" x14ac:dyDescent="0.2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ht="14.25" x14ac:dyDescent="0.2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ht="14.25" x14ac:dyDescent="0.2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ht="14.25" x14ac:dyDescent="0.2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ht="14.25" x14ac:dyDescent="0.2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ht="14.25" x14ac:dyDescent="0.2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ht="14.25" x14ac:dyDescent="0.2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ht="14.25" x14ac:dyDescent="0.2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ht="14.25" x14ac:dyDescent="0.2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ht="14.25" x14ac:dyDescent="0.2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ht="14.25" x14ac:dyDescent="0.2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ht="14.25" x14ac:dyDescent="0.2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ht="14.25" x14ac:dyDescent="0.2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ht="14.25" x14ac:dyDescent="0.2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ht="14.25" x14ac:dyDescent="0.2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ht="14.25" x14ac:dyDescent="0.2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ht="14.25" x14ac:dyDescent="0.2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ht="14.25" x14ac:dyDescent="0.2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ht="14.25" x14ac:dyDescent="0.2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ht="14.25" x14ac:dyDescent="0.2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ht="14.25" x14ac:dyDescent="0.2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ht="14.25" x14ac:dyDescent="0.2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ht="14.25" x14ac:dyDescent="0.2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ht="14.25" x14ac:dyDescent="0.2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ht="14.25" x14ac:dyDescent="0.2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ht="14.25" x14ac:dyDescent="0.2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ht="14.25" x14ac:dyDescent="0.2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ht="14.25" x14ac:dyDescent="0.2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ht="14.25" x14ac:dyDescent="0.2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ht="14.25" x14ac:dyDescent="0.2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ht="14.25" x14ac:dyDescent="0.2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ht="14.25" x14ac:dyDescent="0.2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ht="14.25" x14ac:dyDescent="0.2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ht="14.25" x14ac:dyDescent="0.2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ht="14.25" x14ac:dyDescent="0.2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ht="14.25" x14ac:dyDescent="0.2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ht="14.25" x14ac:dyDescent="0.2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ht="14.25" x14ac:dyDescent="0.2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ht="14.25" x14ac:dyDescent="0.2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ht="14.25" x14ac:dyDescent="0.2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ht="14.25" x14ac:dyDescent="0.2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ht="14.25" x14ac:dyDescent="0.2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ht="14.25" x14ac:dyDescent="0.2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ht="14.25" x14ac:dyDescent="0.2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ht="14.25" x14ac:dyDescent="0.2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ht="14.25" x14ac:dyDescent="0.2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ht="14.25" x14ac:dyDescent="0.2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ht="14.25" x14ac:dyDescent="0.2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ht="14.25" x14ac:dyDescent="0.2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ht="14.25" x14ac:dyDescent="0.2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ht="14.25" x14ac:dyDescent="0.2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ht="14.25" x14ac:dyDescent="0.2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ht="14.25" x14ac:dyDescent="0.2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ht="14.25" x14ac:dyDescent="0.2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ht="14.25" x14ac:dyDescent="0.2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ht="14.25" x14ac:dyDescent="0.2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ht="14.25" x14ac:dyDescent="0.2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ht="14.25" x14ac:dyDescent="0.2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ht="14.25" x14ac:dyDescent="0.2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ht="14.25" x14ac:dyDescent="0.2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ht="14.25" x14ac:dyDescent="0.2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ht="14.25" x14ac:dyDescent="0.2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ht="14.25" x14ac:dyDescent="0.2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ht="14.25" x14ac:dyDescent="0.2">
      <c r="A950" s="24"/>
      <c r="B950" s="11"/>
      <c r="C950" s="25"/>
      <c r="D950" s="25"/>
      <c r="E950" s="27"/>
      <c r="F950" s="24"/>
      <c r="G950" s="14"/>
      <c r="H950" s="15"/>
      <c r="I950" s="24"/>
      <c r="J950" s="24"/>
      <c r="K950" s="25"/>
      <c r="L950" s="11"/>
      <c r="M950" s="15"/>
      <c r="N950" s="10"/>
      <c r="O950" s="10"/>
      <c r="P950" s="12"/>
      <c r="Q950" s="17"/>
      <c r="R950" s="18"/>
      <c r="S950" s="18"/>
      <c r="T950" s="17"/>
    </row>
    <row r="951" spans="1:20" ht="14.25" x14ac:dyDescent="0.2">
      <c r="A951" s="24"/>
      <c r="B951" s="11"/>
      <c r="C951" s="25"/>
      <c r="D951" s="25"/>
      <c r="E951" s="27"/>
      <c r="F951" s="24"/>
      <c r="G951" s="14"/>
      <c r="H951" s="15"/>
      <c r="I951" s="24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ht="14.25" x14ac:dyDescent="0.2">
      <c r="A952" s="10"/>
      <c r="B952" s="11"/>
      <c r="C952" s="12"/>
      <c r="D952" s="12"/>
      <c r="E952" s="13"/>
      <c r="F952" s="24"/>
      <c r="G952" s="14"/>
      <c r="H952" s="15"/>
      <c r="I952" s="33"/>
      <c r="J952" s="24"/>
      <c r="K952" s="25"/>
      <c r="L952" s="11"/>
      <c r="M952" s="15"/>
      <c r="N952" s="33"/>
      <c r="O952" s="24"/>
      <c r="P952" s="25"/>
      <c r="Q952" s="17"/>
      <c r="R952" s="18"/>
      <c r="S952" s="18"/>
      <c r="T952" s="17"/>
    </row>
    <row r="953" spans="1:20" ht="14.25" x14ac:dyDescent="0.2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ht="14.25" x14ac:dyDescent="0.2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ht="14.25" x14ac:dyDescent="0.2">
      <c r="A955" s="10"/>
      <c r="B955" s="11"/>
      <c r="C955" s="12"/>
      <c r="D955" s="12"/>
      <c r="E955" s="13"/>
      <c r="F955" s="24"/>
      <c r="G955" s="14"/>
      <c r="H955" s="15"/>
      <c r="I955" s="33"/>
      <c r="J955" s="24"/>
      <c r="K955" s="25"/>
      <c r="L955" s="11"/>
      <c r="M955" s="15"/>
      <c r="N955" s="10"/>
      <c r="O955" s="10"/>
      <c r="P955" s="12"/>
      <c r="Q955" s="17"/>
      <c r="R955" s="18"/>
      <c r="S955" s="18"/>
      <c r="T955" s="17"/>
    </row>
    <row r="956" spans="1:20" ht="14.25" x14ac:dyDescent="0.2">
      <c r="A956" s="10"/>
      <c r="B956" s="11"/>
      <c r="C956" s="12"/>
      <c r="D956" s="12"/>
      <c r="E956" s="13"/>
      <c r="F956" s="24"/>
      <c r="G956" s="14"/>
      <c r="H956" s="15"/>
      <c r="I956" s="24"/>
      <c r="J956" s="24"/>
      <c r="K956" s="25"/>
      <c r="L956" s="11"/>
      <c r="M956" s="15"/>
      <c r="N956" s="10"/>
      <c r="O956" s="10"/>
      <c r="P956" s="12"/>
      <c r="Q956" s="17"/>
      <c r="R956" s="18"/>
      <c r="S956" s="18"/>
      <c r="T956" s="17"/>
    </row>
    <row r="957" spans="1:20" ht="14.25" x14ac:dyDescent="0.2">
      <c r="A957" s="10"/>
      <c r="B957" s="11"/>
      <c r="C957" s="12"/>
      <c r="D957" s="12"/>
      <c r="E957" s="13"/>
      <c r="F957" s="24"/>
      <c r="G957" s="14"/>
      <c r="H957" s="15"/>
      <c r="I957" s="24"/>
      <c r="J957" s="24"/>
      <c r="K957" s="25"/>
      <c r="L957" s="11"/>
      <c r="M957" s="15"/>
      <c r="N957" s="24"/>
      <c r="O957" s="24"/>
      <c r="P957" s="25"/>
      <c r="Q957" s="17"/>
      <c r="R957" s="18"/>
      <c r="S957" s="18"/>
      <c r="T957" s="17"/>
    </row>
    <row r="958" spans="1:20" ht="14.25" x14ac:dyDescent="0.2">
      <c r="A958" s="10"/>
      <c r="B958" s="11"/>
      <c r="C958" s="12"/>
      <c r="D958" s="12"/>
      <c r="E958" s="13"/>
      <c r="F958" s="24"/>
      <c r="G958" s="14"/>
      <c r="H958" s="15"/>
      <c r="I958" s="33"/>
      <c r="J958" s="24"/>
      <c r="K958" s="25"/>
      <c r="L958" s="11"/>
      <c r="M958" s="15"/>
      <c r="N958" s="33"/>
      <c r="O958" s="24"/>
      <c r="P958" s="25"/>
      <c r="Q958" s="17"/>
      <c r="R958" s="18"/>
      <c r="S958" s="18"/>
      <c r="T958" s="17"/>
    </row>
    <row r="959" spans="1:20" ht="14.25" x14ac:dyDescent="0.2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ht="14.25" x14ac:dyDescent="0.2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 ht="14.25" x14ac:dyDescent="0.2">
      <c r="A961" s="10"/>
      <c r="B961" s="16"/>
      <c r="C961" s="12"/>
      <c r="D961" s="12"/>
      <c r="E961" s="13"/>
      <c r="F961" s="24"/>
      <c r="G961" s="14"/>
      <c r="H961" s="15"/>
      <c r="I961" s="10"/>
      <c r="J961" s="26"/>
      <c r="K961" s="25"/>
      <c r="L961" s="11"/>
      <c r="M961" s="15"/>
      <c r="N961" s="10"/>
      <c r="O961" s="26"/>
      <c r="P961" s="25"/>
      <c r="Q961" s="17"/>
      <c r="R961" s="18"/>
      <c r="S961" s="18"/>
      <c r="T961" s="17"/>
    </row>
    <row r="962" spans="1:20" ht="14.25" x14ac:dyDescent="0.2">
      <c r="A962" s="10"/>
      <c r="B962" s="16"/>
      <c r="C962" s="12"/>
      <c r="D962" s="12"/>
      <c r="E962" s="13"/>
      <c r="F962" s="24"/>
      <c r="G962" s="14"/>
      <c r="H962" s="15"/>
      <c r="I962" s="10"/>
      <c r="J962" s="26"/>
      <c r="K962" s="25"/>
      <c r="L962" s="11"/>
      <c r="M962" s="15"/>
      <c r="N962" s="10"/>
      <c r="O962" s="26"/>
      <c r="P962" s="25"/>
      <c r="Q962" s="17"/>
      <c r="R962" s="18"/>
      <c r="S962" s="18"/>
      <c r="T962" s="17"/>
    </row>
    <row r="963" spans="1:20" ht="14.25" x14ac:dyDescent="0.2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ht="14.25" x14ac:dyDescent="0.2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ht="14.25" x14ac:dyDescent="0.2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ht="14.25" x14ac:dyDescent="0.2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ht="14.25" x14ac:dyDescent="0.2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ht="14.25" x14ac:dyDescent="0.2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ht="14.25" x14ac:dyDescent="0.2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ht="14.25" x14ac:dyDescent="0.2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ht="14.25" x14ac:dyDescent="0.2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ht="14.25" x14ac:dyDescent="0.2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ht="14.25" x14ac:dyDescent="0.2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ht="14.25" x14ac:dyDescent="0.2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ht="14.25" x14ac:dyDescent="0.2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14.25" x14ac:dyDescent="0.2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14.25" x14ac:dyDescent="0.2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14.25" x14ac:dyDescent="0.2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14.25" x14ac:dyDescent="0.2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14.25" x14ac:dyDescent="0.2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14.25" x14ac:dyDescent="0.2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14.25" x14ac:dyDescent="0.2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14.25" x14ac:dyDescent="0.2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14.25" x14ac:dyDescent="0.2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14.25" x14ac:dyDescent="0.2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14.25" x14ac:dyDescent="0.2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14.25" x14ac:dyDescent="0.2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14.25" x14ac:dyDescent="0.2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14.25" x14ac:dyDescent="0.2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14.25" x14ac:dyDescent="0.2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14.25" x14ac:dyDescent="0.2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14.25" x14ac:dyDescent="0.2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14.25" x14ac:dyDescent="0.2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14.25" x14ac:dyDescent="0.2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14.25" x14ac:dyDescent="0.2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14.25" x14ac:dyDescent="0.2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14.25" x14ac:dyDescent="0.2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14.25" x14ac:dyDescent="0.2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14.25" x14ac:dyDescent="0.2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14.25" x14ac:dyDescent="0.2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14.25" x14ac:dyDescent="0.2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14.25" x14ac:dyDescent="0.2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14.25" x14ac:dyDescent="0.2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14.25" x14ac:dyDescent="0.2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14.25" x14ac:dyDescent="0.2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14.25" x14ac:dyDescent="0.2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14.25" x14ac:dyDescent="0.2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14.25" x14ac:dyDescent="0.2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14.25" x14ac:dyDescent="0.2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14.25" x14ac:dyDescent="0.2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14.25" x14ac:dyDescent="0.2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14.25" x14ac:dyDescent="0.2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14.25" x14ac:dyDescent="0.2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14.25" x14ac:dyDescent="0.2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14.25" x14ac:dyDescent="0.2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14.25" x14ac:dyDescent="0.2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14.25" x14ac:dyDescent="0.2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14.25" x14ac:dyDescent="0.2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14.25" x14ac:dyDescent="0.2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14.25" x14ac:dyDescent="0.2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14.25" x14ac:dyDescent="0.2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14.25" x14ac:dyDescent="0.2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14.25" x14ac:dyDescent="0.2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14.25" x14ac:dyDescent="0.2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14.25" x14ac:dyDescent="0.2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14.25" x14ac:dyDescent="0.2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14.25" x14ac:dyDescent="0.2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14.25" x14ac:dyDescent="0.2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14.25" x14ac:dyDescent="0.2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14.25" x14ac:dyDescent="0.2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14.25" x14ac:dyDescent="0.2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14.25" x14ac:dyDescent="0.2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14.25" x14ac:dyDescent="0.2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14.25" x14ac:dyDescent="0.2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14.25" x14ac:dyDescent="0.2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14.25" x14ac:dyDescent="0.2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14.25" x14ac:dyDescent="0.2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14.25" x14ac:dyDescent="0.2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14.25" x14ac:dyDescent="0.2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14.25" x14ac:dyDescent="0.2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14.25" x14ac:dyDescent="0.2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14.25" x14ac:dyDescent="0.2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ht="14.25" x14ac:dyDescent="0.2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14.25" x14ac:dyDescent="0.2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14.25" x14ac:dyDescent="0.2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14.25" x14ac:dyDescent="0.2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14.25" x14ac:dyDescent="0.2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14.25" x14ac:dyDescent="0.2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14.25" x14ac:dyDescent="0.2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14.25" x14ac:dyDescent="0.2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14.25" x14ac:dyDescent="0.2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14.25" x14ac:dyDescent="0.2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14.25" x14ac:dyDescent="0.2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14.25" x14ac:dyDescent="0.2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14.25" x14ac:dyDescent="0.2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14.25" x14ac:dyDescent="0.2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14.25" x14ac:dyDescent="0.2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14.25" x14ac:dyDescent="0.2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14.25" x14ac:dyDescent="0.2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14.25" x14ac:dyDescent="0.2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14.25" x14ac:dyDescent="0.2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14.25" x14ac:dyDescent="0.2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14.25" x14ac:dyDescent="0.2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14.25" x14ac:dyDescent="0.2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14.25" x14ac:dyDescent="0.2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14.25" x14ac:dyDescent="0.2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14.25" x14ac:dyDescent="0.2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14.25" x14ac:dyDescent="0.2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14.25" x14ac:dyDescent="0.2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14.25" x14ac:dyDescent="0.2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14.25" x14ac:dyDescent="0.2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14.25" x14ac:dyDescent="0.2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14.25" x14ac:dyDescent="0.2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14.25" x14ac:dyDescent="0.2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14.25" x14ac:dyDescent="0.2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14.25" x14ac:dyDescent="0.2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14.25" x14ac:dyDescent="0.2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14.25" x14ac:dyDescent="0.2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14.25" x14ac:dyDescent="0.2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14.25" x14ac:dyDescent="0.2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14.25" x14ac:dyDescent="0.2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14.25" x14ac:dyDescent="0.2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14.25" x14ac:dyDescent="0.2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14.25" x14ac:dyDescent="0.2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14.25" x14ac:dyDescent="0.2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14.25" x14ac:dyDescent="0.2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14.25" x14ac:dyDescent="0.2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14.25" x14ac:dyDescent="0.2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14.25" x14ac:dyDescent="0.2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14.25" x14ac:dyDescent="0.2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14.25" x14ac:dyDescent="0.2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14.25" x14ac:dyDescent="0.2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14.25" x14ac:dyDescent="0.2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14.25" x14ac:dyDescent="0.2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14.25" x14ac:dyDescent="0.2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14.25" x14ac:dyDescent="0.2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14.25" x14ac:dyDescent="0.2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14.25" x14ac:dyDescent="0.2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14.25" x14ac:dyDescent="0.2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14.25" x14ac:dyDescent="0.2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14.25" x14ac:dyDescent="0.2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14.25" x14ac:dyDescent="0.2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14.25" x14ac:dyDescent="0.2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14.25" x14ac:dyDescent="0.2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14.25" x14ac:dyDescent="0.2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14.25" x14ac:dyDescent="0.2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14.25" x14ac:dyDescent="0.2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14.25" x14ac:dyDescent="0.2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14.25" x14ac:dyDescent="0.2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14.25" x14ac:dyDescent="0.2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14.25" x14ac:dyDescent="0.2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ht="14.25" x14ac:dyDescent="0.2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14.25" x14ac:dyDescent="0.2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14.25" x14ac:dyDescent="0.2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14.25" x14ac:dyDescent="0.2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14.25" x14ac:dyDescent="0.2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14.25" x14ac:dyDescent="0.2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14.25" x14ac:dyDescent="0.2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14.25" x14ac:dyDescent="0.2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14.25" x14ac:dyDescent="0.2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14.25" x14ac:dyDescent="0.2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14.25" x14ac:dyDescent="0.2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14.25" x14ac:dyDescent="0.2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14.25" x14ac:dyDescent="0.2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14.25" x14ac:dyDescent="0.2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14.25" x14ac:dyDescent="0.2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14.25" x14ac:dyDescent="0.2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14.25" x14ac:dyDescent="0.2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14.25" x14ac:dyDescent="0.2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14.25" x14ac:dyDescent="0.2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14.25" x14ac:dyDescent="0.2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14.25" x14ac:dyDescent="0.2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14.25" x14ac:dyDescent="0.2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14.25" x14ac:dyDescent="0.2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14.25" x14ac:dyDescent="0.2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14.25" x14ac:dyDescent="0.2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14.25" x14ac:dyDescent="0.2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14.25" x14ac:dyDescent="0.2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14.25" x14ac:dyDescent="0.2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14.25" x14ac:dyDescent="0.2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14.25" x14ac:dyDescent="0.2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14.25" x14ac:dyDescent="0.2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14.25" x14ac:dyDescent="0.2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14.25" x14ac:dyDescent="0.2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14.25" x14ac:dyDescent="0.2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14.25" x14ac:dyDescent="0.2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14.25" x14ac:dyDescent="0.2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14.25" x14ac:dyDescent="0.2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14.25" x14ac:dyDescent="0.2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14.25" x14ac:dyDescent="0.2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14.25" x14ac:dyDescent="0.2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14.25" x14ac:dyDescent="0.2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14.25" x14ac:dyDescent="0.2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14.25" x14ac:dyDescent="0.2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14.25" x14ac:dyDescent="0.2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14.25" x14ac:dyDescent="0.2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14.25" x14ac:dyDescent="0.2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14.25" x14ac:dyDescent="0.2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14.25" x14ac:dyDescent="0.2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14.25" x14ac:dyDescent="0.2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14.25" x14ac:dyDescent="0.2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14.25" x14ac:dyDescent="0.2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14.25" x14ac:dyDescent="0.2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14.25" x14ac:dyDescent="0.2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14.25" x14ac:dyDescent="0.2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14.25" x14ac:dyDescent="0.2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14.25" x14ac:dyDescent="0.2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14.25" x14ac:dyDescent="0.2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14.25" x14ac:dyDescent="0.2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14.25" x14ac:dyDescent="0.2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14.25" x14ac:dyDescent="0.2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14.25" x14ac:dyDescent="0.2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14.25" x14ac:dyDescent="0.2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14.25" x14ac:dyDescent="0.2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14.25" x14ac:dyDescent="0.2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14.25" x14ac:dyDescent="0.2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14.25" x14ac:dyDescent="0.2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14.25" x14ac:dyDescent="0.2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14.25" x14ac:dyDescent="0.2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ht="14.25" x14ac:dyDescent="0.2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14.25" x14ac:dyDescent="0.2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14.25" x14ac:dyDescent="0.2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14.25" x14ac:dyDescent="0.2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14.25" x14ac:dyDescent="0.2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14.25" x14ac:dyDescent="0.2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14.25" x14ac:dyDescent="0.2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14.25" x14ac:dyDescent="0.2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14.25" x14ac:dyDescent="0.2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14.25" x14ac:dyDescent="0.2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14.25" x14ac:dyDescent="0.2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14.25" x14ac:dyDescent="0.2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14.25" x14ac:dyDescent="0.2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14.25" x14ac:dyDescent="0.2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14.25" x14ac:dyDescent="0.2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14.25" x14ac:dyDescent="0.2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14.25" x14ac:dyDescent="0.2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14.25" x14ac:dyDescent="0.2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14.25" x14ac:dyDescent="0.2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14.25" x14ac:dyDescent="0.2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14.25" x14ac:dyDescent="0.2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14.25" x14ac:dyDescent="0.2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14.25" x14ac:dyDescent="0.2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14.25" x14ac:dyDescent="0.2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14.25" x14ac:dyDescent="0.2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14.25" x14ac:dyDescent="0.2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14.25" x14ac:dyDescent="0.2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14.25" x14ac:dyDescent="0.2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14.25" x14ac:dyDescent="0.2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14.25" x14ac:dyDescent="0.2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14.25" x14ac:dyDescent="0.2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14.25" x14ac:dyDescent="0.2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14.25" x14ac:dyDescent="0.2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14.25" x14ac:dyDescent="0.2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14.25" x14ac:dyDescent="0.2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14.25" x14ac:dyDescent="0.2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14.25" x14ac:dyDescent="0.2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14.25" x14ac:dyDescent="0.2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14.25" x14ac:dyDescent="0.2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14.25" x14ac:dyDescent="0.2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14.25" x14ac:dyDescent="0.2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14.25" x14ac:dyDescent="0.2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14.25" x14ac:dyDescent="0.2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14.25" x14ac:dyDescent="0.2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14.25" x14ac:dyDescent="0.2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14.25" x14ac:dyDescent="0.2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14.25" x14ac:dyDescent="0.2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14.25" x14ac:dyDescent="0.2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14.25" x14ac:dyDescent="0.2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14.25" x14ac:dyDescent="0.2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14.25" x14ac:dyDescent="0.2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14.25" x14ac:dyDescent="0.2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14.25" x14ac:dyDescent="0.2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14.25" x14ac:dyDescent="0.2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14.25" x14ac:dyDescent="0.2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14.25" x14ac:dyDescent="0.2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14.25" x14ac:dyDescent="0.2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14.25" x14ac:dyDescent="0.2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14.25" x14ac:dyDescent="0.2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14.25" x14ac:dyDescent="0.2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14.25" x14ac:dyDescent="0.2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14.25" x14ac:dyDescent="0.2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14.25" x14ac:dyDescent="0.2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14.25" x14ac:dyDescent="0.2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14.25" x14ac:dyDescent="0.2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14.25" x14ac:dyDescent="0.2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14.25" x14ac:dyDescent="0.2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14.25" x14ac:dyDescent="0.2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14.25" x14ac:dyDescent="0.2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14.25" x14ac:dyDescent="0.2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ht="14.25" x14ac:dyDescent="0.2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14.25" x14ac:dyDescent="0.2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14.25" x14ac:dyDescent="0.2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14.25" x14ac:dyDescent="0.2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14.25" x14ac:dyDescent="0.2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14.25" x14ac:dyDescent="0.2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14.25" x14ac:dyDescent="0.2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14.25" x14ac:dyDescent="0.2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14.25" x14ac:dyDescent="0.2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14.25" x14ac:dyDescent="0.2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14.25" x14ac:dyDescent="0.2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14.25" x14ac:dyDescent="0.2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14.25" x14ac:dyDescent="0.2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14.25" x14ac:dyDescent="0.2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14.25" x14ac:dyDescent="0.2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14.25" x14ac:dyDescent="0.2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14.25" x14ac:dyDescent="0.2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14.25" x14ac:dyDescent="0.2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14.25" x14ac:dyDescent="0.2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14.25" x14ac:dyDescent="0.2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14.25" x14ac:dyDescent="0.2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14.25" x14ac:dyDescent="0.2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14.25" x14ac:dyDescent="0.2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14.25" x14ac:dyDescent="0.2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14.25" x14ac:dyDescent="0.2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14.25" x14ac:dyDescent="0.2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14.25" x14ac:dyDescent="0.2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14.25" x14ac:dyDescent="0.2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14.25" x14ac:dyDescent="0.2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14.25" x14ac:dyDescent="0.2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14.25" x14ac:dyDescent="0.2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14.25" x14ac:dyDescent="0.2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14.25" x14ac:dyDescent="0.2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14.25" x14ac:dyDescent="0.2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14.25" x14ac:dyDescent="0.2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14.25" x14ac:dyDescent="0.2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14.25" x14ac:dyDescent="0.2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14.25" x14ac:dyDescent="0.2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14.25" x14ac:dyDescent="0.2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14.25" x14ac:dyDescent="0.2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14.25" x14ac:dyDescent="0.2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14.25" x14ac:dyDescent="0.2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14.25" x14ac:dyDescent="0.2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14.25" x14ac:dyDescent="0.2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14.25" x14ac:dyDescent="0.2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14.25" x14ac:dyDescent="0.2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14.25" x14ac:dyDescent="0.2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14.25" x14ac:dyDescent="0.2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14.25" x14ac:dyDescent="0.2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14.25" x14ac:dyDescent="0.2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14.25" x14ac:dyDescent="0.2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14.25" x14ac:dyDescent="0.2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14.25" x14ac:dyDescent="0.2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14.25" x14ac:dyDescent="0.2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14.25" x14ac:dyDescent="0.2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14.25" x14ac:dyDescent="0.2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14.25" x14ac:dyDescent="0.2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14.25" x14ac:dyDescent="0.2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14.25" x14ac:dyDescent="0.2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14.25" x14ac:dyDescent="0.2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14.25" x14ac:dyDescent="0.2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14.25" x14ac:dyDescent="0.2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14.25" x14ac:dyDescent="0.2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14.25" x14ac:dyDescent="0.2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14.25" x14ac:dyDescent="0.2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14.25" x14ac:dyDescent="0.2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14.25" x14ac:dyDescent="0.2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14.25" x14ac:dyDescent="0.2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14.25" x14ac:dyDescent="0.2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ht="14.25" x14ac:dyDescent="0.2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14.25" x14ac:dyDescent="0.2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14.25" x14ac:dyDescent="0.2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14.25" x14ac:dyDescent="0.2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14.25" x14ac:dyDescent="0.2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14.25" x14ac:dyDescent="0.2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14.25" x14ac:dyDescent="0.2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14.25" x14ac:dyDescent="0.2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14.25" x14ac:dyDescent="0.2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14.25" x14ac:dyDescent="0.2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14.25" x14ac:dyDescent="0.2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14.25" x14ac:dyDescent="0.2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14.25" x14ac:dyDescent="0.2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14.25" x14ac:dyDescent="0.2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14.25" x14ac:dyDescent="0.2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14.25" x14ac:dyDescent="0.2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14.25" x14ac:dyDescent="0.2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14.25" x14ac:dyDescent="0.2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14.25" x14ac:dyDescent="0.2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14.25" x14ac:dyDescent="0.2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14.25" x14ac:dyDescent="0.2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14.25" x14ac:dyDescent="0.2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14.25" x14ac:dyDescent="0.2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14.25" x14ac:dyDescent="0.2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14.25" x14ac:dyDescent="0.2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14.25" x14ac:dyDescent="0.2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14.25" x14ac:dyDescent="0.2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14.25" x14ac:dyDescent="0.2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14.25" x14ac:dyDescent="0.2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14.25" x14ac:dyDescent="0.2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14.25" x14ac:dyDescent="0.2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14.25" x14ac:dyDescent="0.2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14.25" x14ac:dyDescent="0.2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14.25" x14ac:dyDescent="0.2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14.25" x14ac:dyDescent="0.2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14.25" x14ac:dyDescent="0.2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14.25" x14ac:dyDescent="0.2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14.25" x14ac:dyDescent="0.2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14.25" x14ac:dyDescent="0.2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14.25" x14ac:dyDescent="0.2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14.25" x14ac:dyDescent="0.2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14.25" x14ac:dyDescent="0.2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14.25" x14ac:dyDescent="0.2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14.25" x14ac:dyDescent="0.2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14.25" x14ac:dyDescent="0.2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14.25" x14ac:dyDescent="0.2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14.25" x14ac:dyDescent="0.2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14.25" x14ac:dyDescent="0.2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14.25" x14ac:dyDescent="0.2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14.25" x14ac:dyDescent="0.2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14.25" x14ac:dyDescent="0.2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14.25" x14ac:dyDescent="0.2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14.25" x14ac:dyDescent="0.2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14.25" x14ac:dyDescent="0.2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14.25" x14ac:dyDescent="0.2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14.25" x14ac:dyDescent="0.2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14.25" x14ac:dyDescent="0.2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14.25" x14ac:dyDescent="0.2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14.25" x14ac:dyDescent="0.2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14.25" x14ac:dyDescent="0.2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14.25" x14ac:dyDescent="0.2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14.25" x14ac:dyDescent="0.2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14.25" x14ac:dyDescent="0.2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14.25" x14ac:dyDescent="0.2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14.25" x14ac:dyDescent="0.2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14.25" x14ac:dyDescent="0.2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14.25" x14ac:dyDescent="0.2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14.25" x14ac:dyDescent="0.2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14.25" x14ac:dyDescent="0.2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ht="14.25" x14ac:dyDescent="0.2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14.25" x14ac:dyDescent="0.2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14.25" x14ac:dyDescent="0.2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14.25" x14ac:dyDescent="0.2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14.25" x14ac:dyDescent="0.2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14.25" x14ac:dyDescent="0.2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14.25" x14ac:dyDescent="0.2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14.25" x14ac:dyDescent="0.2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14.25" x14ac:dyDescent="0.2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14.25" x14ac:dyDescent="0.2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14.25" x14ac:dyDescent="0.2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14.25" x14ac:dyDescent="0.2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14.25" x14ac:dyDescent="0.2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14.25" x14ac:dyDescent="0.2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14.25" x14ac:dyDescent="0.2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14.25" x14ac:dyDescent="0.2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14.25" x14ac:dyDescent="0.2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14.25" x14ac:dyDescent="0.2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14.25" x14ac:dyDescent="0.2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14.25" x14ac:dyDescent="0.2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14.25" x14ac:dyDescent="0.2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14.25" x14ac:dyDescent="0.2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14.25" x14ac:dyDescent="0.2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14.25" x14ac:dyDescent="0.2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14.25" x14ac:dyDescent="0.2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14.25" x14ac:dyDescent="0.2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14.25" x14ac:dyDescent="0.2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14.25" x14ac:dyDescent="0.2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14.25" x14ac:dyDescent="0.2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14.25" x14ac:dyDescent="0.2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14.25" x14ac:dyDescent="0.2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14.25" x14ac:dyDescent="0.2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14.25" x14ac:dyDescent="0.2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14.25" x14ac:dyDescent="0.2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14.25" x14ac:dyDescent="0.2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14.25" x14ac:dyDescent="0.2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14.25" x14ac:dyDescent="0.2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14.25" x14ac:dyDescent="0.2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14.25" x14ac:dyDescent="0.2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14.25" x14ac:dyDescent="0.2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14.25" x14ac:dyDescent="0.2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14.25" x14ac:dyDescent="0.2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14.25" x14ac:dyDescent="0.2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14.25" x14ac:dyDescent="0.2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14.25" x14ac:dyDescent="0.2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14.25" x14ac:dyDescent="0.2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14.25" x14ac:dyDescent="0.2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14.25" x14ac:dyDescent="0.2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14.25" x14ac:dyDescent="0.2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14.25" x14ac:dyDescent="0.2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14.25" x14ac:dyDescent="0.2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14.25" x14ac:dyDescent="0.2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14.25" x14ac:dyDescent="0.2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14.25" x14ac:dyDescent="0.2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14.25" x14ac:dyDescent="0.2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14.25" x14ac:dyDescent="0.2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14.25" x14ac:dyDescent="0.2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14.25" x14ac:dyDescent="0.2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14.25" x14ac:dyDescent="0.2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14.25" x14ac:dyDescent="0.2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14.25" x14ac:dyDescent="0.2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14.25" x14ac:dyDescent="0.2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14.25" x14ac:dyDescent="0.2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14.25" x14ac:dyDescent="0.2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14.25" x14ac:dyDescent="0.2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14.25" x14ac:dyDescent="0.2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14.25" x14ac:dyDescent="0.2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ht="14.25" x14ac:dyDescent="0.2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14.25" x14ac:dyDescent="0.2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14.25" x14ac:dyDescent="0.2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14.25" x14ac:dyDescent="0.2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14.25" x14ac:dyDescent="0.2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14.25" x14ac:dyDescent="0.2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14.25" x14ac:dyDescent="0.2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14.25" x14ac:dyDescent="0.2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14.25" x14ac:dyDescent="0.2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14.25" x14ac:dyDescent="0.2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14.25" x14ac:dyDescent="0.2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14.25" x14ac:dyDescent="0.2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14.25" x14ac:dyDescent="0.2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14.25" x14ac:dyDescent="0.2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14.25" x14ac:dyDescent="0.2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14.25" x14ac:dyDescent="0.2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14.25" x14ac:dyDescent="0.2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14.25" x14ac:dyDescent="0.2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14.25" x14ac:dyDescent="0.2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14.25" x14ac:dyDescent="0.2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14.25" x14ac:dyDescent="0.2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14.25" x14ac:dyDescent="0.2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14.25" x14ac:dyDescent="0.2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14.25" x14ac:dyDescent="0.2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14.25" x14ac:dyDescent="0.2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14.25" x14ac:dyDescent="0.2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14.25" x14ac:dyDescent="0.2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14.25" x14ac:dyDescent="0.2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14.25" x14ac:dyDescent="0.2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14.25" x14ac:dyDescent="0.2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14.25" x14ac:dyDescent="0.2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14.25" x14ac:dyDescent="0.2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14.25" x14ac:dyDescent="0.2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14.25" x14ac:dyDescent="0.2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14.25" x14ac:dyDescent="0.2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14.25" x14ac:dyDescent="0.2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14.25" x14ac:dyDescent="0.2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14.25" x14ac:dyDescent="0.2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14.25" x14ac:dyDescent="0.2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14.25" x14ac:dyDescent="0.2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14.25" x14ac:dyDescent="0.2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14.25" x14ac:dyDescent="0.2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14.25" x14ac:dyDescent="0.2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14.25" x14ac:dyDescent="0.2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14.25" x14ac:dyDescent="0.2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14.25" x14ac:dyDescent="0.2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14.25" x14ac:dyDescent="0.2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14.25" x14ac:dyDescent="0.2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14.25" x14ac:dyDescent="0.2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14.25" x14ac:dyDescent="0.2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14.25" x14ac:dyDescent="0.2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14.25" x14ac:dyDescent="0.2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14.25" x14ac:dyDescent="0.2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14.25" x14ac:dyDescent="0.2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14.25" x14ac:dyDescent="0.2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14.25" x14ac:dyDescent="0.2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14.25" x14ac:dyDescent="0.2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14.25" x14ac:dyDescent="0.2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14.25" x14ac:dyDescent="0.2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14.25" x14ac:dyDescent="0.2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14.25" x14ac:dyDescent="0.2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14.25" x14ac:dyDescent="0.2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14.25" x14ac:dyDescent="0.2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14.25" x14ac:dyDescent="0.2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14.25" x14ac:dyDescent="0.2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14.25" x14ac:dyDescent="0.2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14.25" x14ac:dyDescent="0.2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14.25" x14ac:dyDescent="0.2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ht="14.25" x14ac:dyDescent="0.2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14.25" x14ac:dyDescent="0.2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14.25" x14ac:dyDescent="0.2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14.25" x14ac:dyDescent="0.2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14.25" x14ac:dyDescent="0.2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14.25" x14ac:dyDescent="0.2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14.25" x14ac:dyDescent="0.2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14.25" x14ac:dyDescent="0.2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14.25" x14ac:dyDescent="0.2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14.25" x14ac:dyDescent="0.2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14.25" x14ac:dyDescent="0.2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14.25" x14ac:dyDescent="0.2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14.25" x14ac:dyDescent="0.2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14.25" x14ac:dyDescent="0.2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14.25" x14ac:dyDescent="0.2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14.25" x14ac:dyDescent="0.2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14.25" x14ac:dyDescent="0.2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14.25" x14ac:dyDescent="0.2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14.25" x14ac:dyDescent="0.2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14.25" x14ac:dyDescent="0.2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14.25" x14ac:dyDescent="0.2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14.25" x14ac:dyDescent="0.2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14.25" x14ac:dyDescent="0.2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14.25" x14ac:dyDescent="0.2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14.25" x14ac:dyDescent="0.2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14.25" x14ac:dyDescent="0.2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14.25" x14ac:dyDescent="0.2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14.25" x14ac:dyDescent="0.2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14.25" x14ac:dyDescent="0.2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14.25" x14ac:dyDescent="0.2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14.25" x14ac:dyDescent="0.2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14.25" x14ac:dyDescent="0.2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14.25" x14ac:dyDescent="0.2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14.25" x14ac:dyDescent="0.2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14.25" x14ac:dyDescent="0.2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14.25" x14ac:dyDescent="0.2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14.25" x14ac:dyDescent="0.2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14.25" x14ac:dyDescent="0.2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14.25" x14ac:dyDescent="0.2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14.25" x14ac:dyDescent="0.2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14.25" x14ac:dyDescent="0.2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14.25" x14ac:dyDescent="0.2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14.25" x14ac:dyDescent="0.2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14.25" x14ac:dyDescent="0.2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14.25" x14ac:dyDescent="0.2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14.25" x14ac:dyDescent="0.2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14.25" x14ac:dyDescent="0.2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14.25" x14ac:dyDescent="0.2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14.25" x14ac:dyDescent="0.2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14.25" x14ac:dyDescent="0.2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14.25" x14ac:dyDescent="0.2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14.25" x14ac:dyDescent="0.2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14.25" x14ac:dyDescent="0.2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14.25" x14ac:dyDescent="0.2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14.25" x14ac:dyDescent="0.2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14.25" x14ac:dyDescent="0.2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14.25" x14ac:dyDescent="0.2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14.25" x14ac:dyDescent="0.2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14.25" x14ac:dyDescent="0.2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14.25" x14ac:dyDescent="0.2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14.25" x14ac:dyDescent="0.2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14.25" x14ac:dyDescent="0.2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14.25" x14ac:dyDescent="0.2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14.25" x14ac:dyDescent="0.2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14.25" x14ac:dyDescent="0.2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ht="14.25" x14ac:dyDescent="0.2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14.25" x14ac:dyDescent="0.2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14.25" x14ac:dyDescent="0.2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14.25" x14ac:dyDescent="0.2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14.25" x14ac:dyDescent="0.2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14.25" x14ac:dyDescent="0.2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14.25" x14ac:dyDescent="0.2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14.25" x14ac:dyDescent="0.2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14.25" x14ac:dyDescent="0.2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14.25" x14ac:dyDescent="0.2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14.25" x14ac:dyDescent="0.2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14.25" x14ac:dyDescent="0.2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14.25" x14ac:dyDescent="0.2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14.25" x14ac:dyDescent="0.2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14.25" x14ac:dyDescent="0.2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14.25" x14ac:dyDescent="0.2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14.25" x14ac:dyDescent="0.2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14.25" x14ac:dyDescent="0.2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14.25" x14ac:dyDescent="0.2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14.25" x14ac:dyDescent="0.2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14.25" x14ac:dyDescent="0.2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14.25" x14ac:dyDescent="0.2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14.25" x14ac:dyDescent="0.2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14.25" x14ac:dyDescent="0.2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14.25" x14ac:dyDescent="0.2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14.25" x14ac:dyDescent="0.2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14.25" x14ac:dyDescent="0.2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14.25" x14ac:dyDescent="0.2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14.25" x14ac:dyDescent="0.2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14.25" x14ac:dyDescent="0.2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14.25" x14ac:dyDescent="0.2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14.25" x14ac:dyDescent="0.2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14.25" x14ac:dyDescent="0.2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14.25" x14ac:dyDescent="0.2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14.25" x14ac:dyDescent="0.2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14.25" x14ac:dyDescent="0.2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14.25" x14ac:dyDescent="0.2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14.25" x14ac:dyDescent="0.2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14.25" x14ac:dyDescent="0.2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14.25" x14ac:dyDescent="0.2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14.25" x14ac:dyDescent="0.2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14.25" x14ac:dyDescent="0.2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14.25" x14ac:dyDescent="0.2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14.25" x14ac:dyDescent="0.2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14.25" x14ac:dyDescent="0.2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14.25" x14ac:dyDescent="0.2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14.25" x14ac:dyDescent="0.2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14.25" x14ac:dyDescent="0.2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ht="14.25" x14ac:dyDescent="0.2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14.25" x14ac:dyDescent="0.2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14.25" x14ac:dyDescent="0.2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14.25" x14ac:dyDescent="0.2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14.25" x14ac:dyDescent="0.2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14.25" x14ac:dyDescent="0.2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14.25" x14ac:dyDescent="0.2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14.25" x14ac:dyDescent="0.2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14.25" x14ac:dyDescent="0.2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14.25" x14ac:dyDescent="0.2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14.25" x14ac:dyDescent="0.2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14.25" x14ac:dyDescent="0.2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14.25" x14ac:dyDescent="0.2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14.25" x14ac:dyDescent="0.2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14.25" x14ac:dyDescent="0.2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14.25" x14ac:dyDescent="0.2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14.25" x14ac:dyDescent="0.2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14.25" x14ac:dyDescent="0.2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14.25" x14ac:dyDescent="0.2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14.25" x14ac:dyDescent="0.2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14.25" x14ac:dyDescent="0.2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14.25" x14ac:dyDescent="0.2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14.25" x14ac:dyDescent="0.2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14.25" x14ac:dyDescent="0.2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14.25" x14ac:dyDescent="0.2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14.25" x14ac:dyDescent="0.2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14.25" x14ac:dyDescent="0.2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14.25" x14ac:dyDescent="0.2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14.25" x14ac:dyDescent="0.2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14.25" x14ac:dyDescent="0.2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14.25" x14ac:dyDescent="0.2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14.25" x14ac:dyDescent="0.2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14.25" x14ac:dyDescent="0.2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14.25" x14ac:dyDescent="0.2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14.25" x14ac:dyDescent="0.2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14.25" x14ac:dyDescent="0.2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14.25" x14ac:dyDescent="0.2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14.25" x14ac:dyDescent="0.2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14.25" x14ac:dyDescent="0.2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14.25" x14ac:dyDescent="0.2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14.25" x14ac:dyDescent="0.2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14.25" x14ac:dyDescent="0.2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ht="14.25" x14ac:dyDescent="0.2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14.25" x14ac:dyDescent="0.2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14.25" x14ac:dyDescent="0.2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14.25" x14ac:dyDescent="0.2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14.25" x14ac:dyDescent="0.2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ht="14.25" x14ac:dyDescent="0.2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ht="14.25" x14ac:dyDescent="0.2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ht="14.25" x14ac:dyDescent="0.2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ht="14.25" x14ac:dyDescent="0.2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ht="14.25" x14ac:dyDescent="0.2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ht="14.25" x14ac:dyDescent="0.2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14.25" x14ac:dyDescent="0.2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14.25" x14ac:dyDescent="0.2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14.25" x14ac:dyDescent="0.2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14.25" x14ac:dyDescent="0.2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14.25" x14ac:dyDescent="0.2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14.25" x14ac:dyDescent="0.2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14.25" x14ac:dyDescent="0.2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14.25" x14ac:dyDescent="0.2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14.25" x14ac:dyDescent="0.2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14.25" x14ac:dyDescent="0.2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14.25" x14ac:dyDescent="0.2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14.25" x14ac:dyDescent="0.2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14.25" x14ac:dyDescent="0.2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14.25" x14ac:dyDescent="0.2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14.25" x14ac:dyDescent="0.2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14.25" x14ac:dyDescent="0.2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14.25" x14ac:dyDescent="0.2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14.25" x14ac:dyDescent="0.2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14.25" x14ac:dyDescent="0.2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14.25" x14ac:dyDescent="0.2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14.25" x14ac:dyDescent="0.2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14.25" x14ac:dyDescent="0.2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14.25" x14ac:dyDescent="0.2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14.25" x14ac:dyDescent="0.2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14.25" x14ac:dyDescent="0.2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14.25" x14ac:dyDescent="0.2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14.25" x14ac:dyDescent="0.2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14.25" x14ac:dyDescent="0.2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14.25" x14ac:dyDescent="0.2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14.25" x14ac:dyDescent="0.2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14.25" x14ac:dyDescent="0.2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14.25" x14ac:dyDescent="0.2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14.25" x14ac:dyDescent="0.2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14.25" x14ac:dyDescent="0.2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14.25" x14ac:dyDescent="0.2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14.25" x14ac:dyDescent="0.2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14.25" x14ac:dyDescent="0.2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14.25" x14ac:dyDescent="0.2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14.25" x14ac:dyDescent="0.2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14.25" x14ac:dyDescent="0.2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14.25" x14ac:dyDescent="0.2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14.25" x14ac:dyDescent="0.2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14.25" x14ac:dyDescent="0.2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14.25" x14ac:dyDescent="0.2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ht="14.25" x14ac:dyDescent="0.2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14.25" x14ac:dyDescent="0.2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14.25" x14ac:dyDescent="0.2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14.25" x14ac:dyDescent="0.2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14.25" x14ac:dyDescent="0.2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14.25" x14ac:dyDescent="0.2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14.25" x14ac:dyDescent="0.2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14.25" x14ac:dyDescent="0.2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14.25" x14ac:dyDescent="0.2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14.25" x14ac:dyDescent="0.2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14.25" x14ac:dyDescent="0.2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14.25" x14ac:dyDescent="0.2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14.25" x14ac:dyDescent="0.2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14.25" x14ac:dyDescent="0.2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14.25" x14ac:dyDescent="0.2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14.25" x14ac:dyDescent="0.2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14.25" x14ac:dyDescent="0.2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14.25" x14ac:dyDescent="0.2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14.25" x14ac:dyDescent="0.2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14.25" x14ac:dyDescent="0.2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14.25" x14ac:dyDescent="0.2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14.25" x14ac:dyDescent="0.2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14.25" x14ac:dyDescent="0.2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14.25" x14ac:dyDescent="0.2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14.25" x14ac:dyDescent="0.2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14.25" x14ac:dyDescent="0.2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14.25" x14ac:dyDescent="0.2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14.25" x14ac:dyDescent="0.2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14.25" x14ac:dyDescent="0.2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14.25" x14ac:dyDescent="0.2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14.25" x14ac:dyDescent="0.2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14.25" x14ac:dyDescent="0.2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14.25" x14ac:dyDescent="0.2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14.25" x14ac:dyDescent="0.2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ht="14.25" x14ac:dyDescent="0.2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14.25" x14ac:dyDescent="0.2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14.25" x14ac:dyDescent="0.2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14.25" x14ac:dyDescent="0.2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14.25" x14ac:dyDescent="0.2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14.25" x14ac:dyDescent="0.2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14.25" x14ac:dyDescent="0.2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14.25" x14ac:dyDescent="0.2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14.25" x14ac:dyDescent="0.2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14.25" x14ac:dyDescent="0.2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14.25" x14ac:dyDescent="0.2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14.25" x14ac:dyDescent="0.2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14.25" x14ac:dyDescent="0.2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14.25" x14ac:dyDescent="0.2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14.25" x14ac:dyDescent="0.2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14.25" x14ac:dyDescent="0.2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14.25" x14ac:dyDescent="0.2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14.25" x14ac:dyDescent="0.2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14.25" x14ac:dyDescent="0.2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14.25" x14ac:dyDescent="0.2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14.25" x14ac:dyDescent="0.2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14.25" x14ac:dyDescent="0.2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14.25" x14ac:dyDescent="0.2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14.25" x14ac:dyDescent="0.2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14.25" x14ac:dyDescent="0.2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14.25" x14ac:dyDescent="0.2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14.25" x14ac:dyDescent="0.2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14.25" x14ac:dyDescent="0.2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14.25" x14ac:dyDescent="0.2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14.25" x14ac:dyDescent="0.2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14.25" x14ac:dyDescent="0.2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14.25" x14ac:dyDescent="0.2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14.25" x14ac:dyDescent="0.2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14.25" x14ac:dyDescent="0.2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14.25" x14ac:dyDescent="0.2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ht="14.25" x14ac:dyDescent="0.2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14.25" x14ac:dyDescent="0.2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14.25" x14ac:dyDescent="0.2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14.25" x14ac:dyDescent="0.2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14.25" x14ac:dyDescent="0.2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14.25" x14ac:dyDescent="0.2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14.25" x14ac:dyDescent="0.2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14.25" x14ac:dyDescent="0.2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14.25" x14ac:dyDescent="0.2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14.25" x14ac:dyDescent="0.2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14.25" x14ac:dyDescent="0.2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14.25" x14ac:dyDescent="0.2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14.25" x14ac:dyDescent="0.2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14.25" x14ac:dyDescent="0.2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14.25" x14ac:dyDescent="0.2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14.25" x14ac:dyDescent="0.2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14.25" x14ac:dyDescent="0.2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14.25" x14ac:dyDescent="0.2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14.25" x14ac:dyDescent="0.2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14.25" x14ac:dyDescent="0.2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14.25" x14ac:dyDescent="0.2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14.25" x14ac:dyDescent="0.2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14.25" x14ac:dyDescent="0.2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14.25" x14ac:dyDescent="0.2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14.25" x14ac:dyDescent="0.2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14.25" x14ac:dyDescent="0.2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14.25" x14ac:dyDescent="0.2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14.25" x14ac:dyDescent="0.2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14.25" x14ac:dyDescent="0.2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14.25" x14ac:dyDescent="0.2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14.25" x14ac:dyDescent="0.2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14.25" x14ac:dyDescent="0.2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14.25" x14ac:dyDescent="0.2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14.25" x14ac:dyDescent="0.2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14.25" x14ac:dyDescent="0.2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14.25" x14ac:dyDescent="0.2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14.25" x14ac:dyDescent="0.2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14.25" x14ac:dyDescent="0.2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14.25" x14ac:dyDescent="0.2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14.25" x14ac:dyDescent="0.2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14.25" x14ac:dyDescent="0.2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14.25" x14ac:dyDescent="0.2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14.25" x14ac:dyDescent="0.2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14.25" x14ac:dyDescent="0.2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14.25" x14ac:dyDescent="0.2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14.25" x14ac:dyDescent="0.2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14.25" x14ac:dyDescent="0.2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14.25" x14ac:dyDescent="0.2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14.25" x14ac:dyDescent="0.2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14.25" x14ac:dyDescent="0.2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14.25" x14ac:dyDescent="0.2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14.25" x14ac:dyDescent="0.2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14.25" x14ac:dyDescent="0.2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14.25" x14ac:dyDescent="0.2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14.25" x14ac:dyDescent="0.2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14.25" x14ac:dyDescent="0.2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14.25" x14ac:dyDescent="0.2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14.25" x14ac:dyDescent="0.2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14.25" x14ac:dyDescent="0.2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14.25" x14ac:dyDescent="0.2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14.25" x14ac:dyDescent="0.2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14.25" x14ac:dyDescent="0.2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ht="14.25" x14ac:dyDescent="0.2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14.25" x14ac:dyDescent="0.2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14.25" x14ac:dyDescent="0.2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14.25" x14ac:dyDescent="0.2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14.25" x14ac:dyDescent="0.2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14.25" x14ac:dyDescent="0.2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14.25" x14ac:dyDescent="0.2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14.25" x14ac:dyDescent="0.2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14.25" x14ac:dyDescent="0.2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14.25" x14ac:dyDescent="0.2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14.25" x14ac:dyDescent="0.2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14.25" x14ac:dyDescent="0.2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14.25" x14ac:dyDescent="0.2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14.25" x14ac:dyDescent="0.2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14.25" x14ac:dyDescent="0.2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14.25" x14ac:dyDescent="0.2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14.25" x14ac:dyDescent="0.2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14.25" x14ac:dyDescent="0.2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14.25" x14ac:dyDescent="0.2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14.25" x14ac:dyDescent="0.2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14.25" x14ac:dyDescent="0.2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14.25" x14ac:dyDescent="0.2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14.25" x14ac:dyDescent="0.2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14.25" x14ac:dyDescent="0.2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14.25" x14ac:dyDescent="0.2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14.25" x14ac:dyDescent="0.2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14.25" x14ac:dyDescent="0.2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ht="14.25" x14ac:dyDescent="0.2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14.25" x14ac:dyDescent="0.2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14.25" x14ac:dyDescent="0.2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14.25" x14ac:dyDescent="0.2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14.25" x14ac:dyDescent="0.2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ht="14.25" x14ac:dyDescent="0.2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ht="14.25" x14ac:dyDescent="0.2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ht="14.25" x14ac:dyDescent="0.2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ht="14.25" x14ac:dyDescent="0.2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ht="14.25" x14ac:dyDescent="0.2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ht="14.25" x14ac:dyDescent="0.2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ht="14.25" x14ac:dyDescent="0.2">
      <c r="A1902" s="24"/>
      <c r="B1902" s="11"/>
      <c r="C1902" s="25"/>
      <c r="D1902" s="25"/>
      <c r="E1902" s="27"/>
      <c r="F1902" s="24"/>
      <c r="G1902" s="14"/>
      <c r="H1902" s="15"/>
      <c r="I1902" s="24"/>
      <c r="J1902" s="24"/>
      <c r="K1902" s="25"/>
      <c r="L1902" s="11"/>
      <c r="M1902" s="15"/>
      <c r="N1902" s="10"/>
      <c r="O1902" s="10"/>
      <c r="P1902" s="12"/>
      <c r="Q1902" s="17"/>
      <c r="R1902" s="18"/>
      <c r="S1902" s="18"/>
      <c r="T1902" s="17"/>
    </row>
    <row r="1903" spans="1:20" ht="14.25" x14ac:dyDescent="0.2">
      <c r="A1903" s="24"/>
      <c r="B1903" s="11"/>
      <c r="C1903" s="25"/>
      <c r="D1903" s="25"/>
      <c r="E1903" s="27"/>
      <c r="F1903" s="24"/>
      <c r="G1903" s="14"/>
      <c r="H1903" s="15"/>
      <c r="I1903" s="24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ht="14.25" x14ac:dyDescent="0.2">
      <c r="A1904" s="10"/>
      <c r="B1904" s="11"/>
      <c r="C1904" s="12"/>
      <c r="D1904" s="12"/>
      <c r="E1904" s="13"/>
      <c r="F1904" s="24"/>
      <c r="G1904" s="14"/>
      <c r="H1904" s="15"/>
      <c r="I1904" s="33"/>
      <c r="J1904" s="24"/>
      <c r="K1904" s="25"/>
      <c r="L1904" s="11"/>
      <c r="M1904" s="15"/>
      <c r="N1904" s="33"/>
      <c r="O1904" s="24"/>
      <c r="P1904" s="25"/>
      <c r="Q1904" s="17"/>
      <c r="R1904" s="18"/>
      <c r="S1904" s="18"/>
      <c r="T1904" s="17"/>
    </row>
    <row r="1905" spans="1:20" ht="14.25" x14ac:dyDescent="0.2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ht="14.25" x14ac:dyDescent="0.2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ht="14.25" x14ac:dyDescent="0.2">
      <c r="A1907" s="10"/>
      <c r="B1907" s="11"/>
      <c r="C1907" s="12"/>
      <c r="D1907" s="12"/>
      <c r="E1907" s="13"/>
      <c r="F1907" s="24"/>
      <c r="G1907" s="14"/>
      <c r="H1907" s="15"/>
      <c r="I1907" s="33"/>
      <c r="J1907" s="24"/>
      <c r="K1907" s="25"/>
      <c r="L1907" s="11"/>
      <c r="M1907" s="15"/>
      <c r="N1907" s="10"/>
      <c r="O1907" s="10"/>
      <c r="P1907" s="12"/>
      <c r="Q1907" s="17"/>
      <c r="R1907" s="18"/>
      <c r="S1907" s="18"/>
      <c r="T1907" s="17"/>
    </row>
    <row r="1908" spans="1:20" ht="14.25" x14ac:dyDescent="0.2">
      <c r="A1908" s="10"/>
      <c r="B1908" s="11"/>
      <c r="C1908" s="12"/>
      <c r="D1908" s="12"/>
      <c r="E1908" s="13"/>
      <c r="F1908" s="24"/>
      <c r="G1908" s="14"/>
      <c r="H1908" s="15"/>
      <c r="I1908" s="24"/>
      <c r="J1908" s="24"/>
      <c r="K1908" s="25"/>
      <c r="L1908" s="11"/>
      <c r="M1908" s="15"/>
      <c r="N1908" s="10"/>
      <c r="O1908" s="10"/>
      <c r="P1908" s="12"/>
      <c r="Q1908" s="17"/>
      <c r="R1908" s="18"/>
      <c r="S1908" s="18"/>
      <c r="T1908" s="17"/>
    </row>
    <row r="1909" spans="1:20" ht="14.25" x14ac:dyDescent="0.2">
      <c r="A1909" s="10"/>
      <c r="B1909" s="11"/>
      <c r="C1909" s="12"/>
      <c r="D1909" s="12"/>
      <c r="E1909" s="13"/>
      <c r="F1909" s="24"/>
      <c r="G1909" s="14"/>
      <c r="H1909" s="15"/>
      <c r="I1909" s="24"/>
      <c r="J1909" s="24"/>
      <c r="K1909" s="25"/>
      <c r="L1909" s="11"/>
      <c r="M1909" s="15"/>
      <c r="N1909" s="24"/>
      <c r="O1909" s="24"/>
      <c r="P1909" s="25"/>
      <c r="Q1909" s="17"/>
      <c r="R1909" s="18"/>
      <c r="S1909" s="18"/>
      <c r="T1909" s="17"/>
    </row>
    <row r="1910" spans="1:20" ht="14.25" x14ac:dyDescent="0.2">
      <c r="A1910" s="10"/>
      <c r="B1910" s="11"/>
      <c r="C1910" s="12"/>
      <c r="D1910" s="12"/>
      <c r="E1910" s="13"/>
      <c r="F1910" s="24"/>
      <c r="G1910" s="14"/>
      <c r="H1910" s="15"/>
      <c r="I1910" s="33"/>
      <c r="J1910" s="24"/>
      <c r="K1910" s="25"/>
      <c r="L1910" s="11"/>
      <c r="M1910" s="15"/>
      <c r="N1910" s="33"/>
      <c r="O1910" s="24"/>
      <c r="P1910" s="25"/>
      <c r="Q1910" s="17"/>
      <c r="R1910" s="18"/>
      <c r="S1910" s="18"/>
      <c r="T1910" s="17"/>
    </row>
    <row r="1911" spans="1:20" ht="14.25" x14ac:dyDescent="0.2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ht="14.25" x14ac:dyDescent="0.2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 ht="14.25" x14ac:dyDescent="0.2">
      <c r="A1913" s="10"/>
      <c r="B1913" s="16"/>
      <c r="C1913" s="12"/>
      <c r="D1913" s="12"/>
      <c r="E1913" s="13"/>
      <c r="F1913" s="24"/>
      <c r="G1913" s="14"/>
      <c r="H1913" s="15"/>
      <c r="I1913" s="10"/>
      <c r="J1913" s="26"/>
      <c r="K1913" s="25"/>
      <c r="L1913" s="11"/>
      <c r="M1913" s="15"/>
      <c r="N1913" s="10"/>
      <c r="O1913" s="26"/>
      <c r="P1913" s="25"/>
      <c r="Q1913" s="17"/>
      <c r="R1913" s="18"/>
      <c r="S1913" s="18"/>
      <c r="T1913" s="17"/>
    </row>
    <row r="1914" spans="1:20" ht="14.25" x14ac:dyDescent="0.2">
      <c r="A1914" s="10"/>
      <c r="B1914" s="16"/>
      <c r="C1914" s="12"/>
      <c r="D1914" s="12"/>
      <c r="E1914" s="13"/>
      <c r="F1914" s="24"/>
      <c r="G1914" s="14"/>
      <c r="H1914" s="15"/>
      <c r="I1914" s="10"/>
      <c r="J1914" s="26"/>
      <c r="K1914" s="25"/>
      <c r="L1914" s="11"/>
      <c r="M1914" s="15"/>
      <c r="N1914" s="10"/>
      <c r="O1914" s="26"/>
      <c r="P1914" s="25"/>
      <c r="Q1914" s="17"/>
      <c r="R1914" s="18"/>
      <c r="S1914" s="18"/>
      <c r="T1914" s="17"/>
    </row>
    <row r="1915" spans="1:20" ht="14.25" x14ac:dyDescent="0.2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ht="14.25" x14ac:dyDescent="0.2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ht="14.25" x14ac:dyDescent="0.2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ht="14.25" x14ac:dyDescent="0.2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ht="14.25" x14ac:dyDescent="0.2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ht="14.25" x14ac:dyDescent="0.2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ht="14.25" x14ac:dyDescent="0.2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ht="14.25" x14ac:dyDescent="0.2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ht="14.25" x14ac:dyDescent="0.2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ht="14.25" x14ac:dyDescent="0.2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14.25" x14ac:dyDescent="0.2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14.25" x14ac:dyDescent="0.2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ht="14.25" x14ac:dyDescent="0.2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ht="14.25" x14ac:dyDescent="0.2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ht="14.25" x14ac:dyDescent="0.2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ht="14.25" x14ac:dyDescent="0.2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ht="14.25" x14ac:dyDescent="0.2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14.25" x14ac:dyDescent="0.2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14.25" x14ac:dyDescent="0.2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14.25" x14ac:dyDescent="0.2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14.25" x14ac:dyDescent="0.2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ht="14.25" x14ac:dyDescent="0.2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14.25" x14ac:dyDescent="0.2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14.25" x14ac:dyDescent="0.2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14.25" x14ac:dyDescent="0.2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14.25" x14ac:dyDescent="0.2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ht="14.25" x14ac:dyDescent="0.2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14.25" x14ac:dyDescent="0.2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14.25" x14ac:dyDescent="0.2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14.25" x14ac:dyDescent="0.2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14.25" x14ac:dyDescent="0.2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ht="14.25" x14ac:dyDescent="0.2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ht="14.25" x14ac:dyDescent="0.2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ht="14.25" x14ac:dyDescent="0.2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ht="14.25" x14ac:dyDescent="0.2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ht="14.25" x14ac:dyDescent="0.2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14.25" x14ac:dyDescent="0.2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ht="14.25" x14ac:dyDescent="0.2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ht="14.25" x14ac:dyDescent="0.2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ht="14.25" x14ac:dyDescent="0.2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ht="14.25" x14ac:dyDescent="0.2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ht="14.25" x14ac:dyDescent="0.2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14.25" x14ac:dyDescent="0.2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14.25" x14ac:dyDescent="0.2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14.25" x14ac:dyDescent="0.2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14.25" x14ac:dyDescent="0.2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14.25" x14ac:dyDescent="0.2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14.25" x14ac:dyDescent="0.2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ht="14.25" x14ac:dyDescent="0.2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ht="14.25" x14ac:dyDescent="0.2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ht="14.25" x14ac:dyDescent="0.2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ht="14.25" x14ac:dyDescent="0.2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14.25" x14ac:dyDescent="0.2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14.25" x14ac:dyDescent="0.2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14.25" x14ac:dyDescent="0.2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14.25" x14ac:dyDescent="0.2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14.25" x14ac:dyDescent="0.2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14.25" x14ac:dyDescent="0.2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14.25" x14ac:dyDescent="0.2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14.25" x14ac:dyDescent="0.2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14.25" x14ac:dyDescent="0.2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14.25" x14ac:dyDescent="0.2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14.25" x14ac:dyDescent="0.2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14.25" x14ac:dyDescent="0.2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14.25" x14ac:dyDescent="0.2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14.25" x14ac:dyDescent="0.2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14.25" x14ac:dyDescent="0.2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14.25" x14ac:dyDescent="0.2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14.25" x14ac:dyDescent="0.2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14.25" x14ac:dyDescent="0.2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14.25" x14ac:dyDescent="0.2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14.25" x14ac:dyDescent="0.2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14.25" x14ac:dyDescent="0.2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14.25" x14ac:dyDescent="0.2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14.25" x14ac:dyDescent="0.2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14.25" x14ac:dyDescent="0.2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14.25" x14ac:dyDescent="0.2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14.25" x14ac:dyDescent="0.2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14.25" x14ac:dyDescent="0.2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14.25" x14ac:dyDescent="0.2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14.25" x14ac:dyDescent="0.2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14.25" x14ac:dyDescent="0.2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14.25" x14ac:dyDescent="0.2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14.25" x14ac:dyDescent="0.2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14.25" x14ac:dyDescent="0.2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14.25" x14ac:dyDescent="0.2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14.25" x14ac:dyDescent="0.2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14.25" x14ac:dyDescent="0.2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14.25" x14ac:dyDescent="0.2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14.25" x14ac:dyDescent="0.2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14.25" x14ac:dyDescent="0.2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14.25" x14ac:dyDescent="0.2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14.25" x14ac:dyDescent="0.2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14.25" x14ac:dyDescent="0.2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14.25" x14ac:dyDescent="0.2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14.25" x14ac:dyDescent="0.2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14.25" x14ac:dyDescent="0.2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14.25" x14ac:dyDescent="0.2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14.25" x14ac:dyDescent="0.2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14.25" x14ac:dyDescent="0.2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14.25" x14ac:dyDescent="0.2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14.25" x14ac:dyDescent="0.2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14.25" x14ac:dyDescent="0.2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14.25" x14ac:dyDescent="0.2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14.25" x14ac:dyDescent="0.2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14.25" x14ac:dyDescent="0.2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14.25" x14ac:dyDescent="0.2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14.25" x14ac:dyDescent="0.2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14.25" x14ac:dyDescent="0.2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14.25" x14ac:dyDescent="0.2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14.25" x14ac:dyDescent="0.2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14.25" x14ac:dyDescent="0.2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14.25" x14ac:dyDescent="0.2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14.25" x14ac:dyDescent="0.2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14.25" x14ac:dyDescent="0.2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14.25" x14ac:dyDescent="0.2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ht="14.25" x14ac:dyDescent="0.2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14.25" x14ac:dyDescent="0.2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14.25" x14ac:dyDescent="0.2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14.25" x14ac:dyDescent="0.2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14.25" x14ac:dyDescent="0.2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14.25" x14ac:dyDescent="0.2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14.25" x14ac:dyDescent="0.2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14.25" x14ac:dyDescent="0.2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14.25" x14ac:dyDescent="0.2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14.25" x14ac:dyDescent="0.2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14.25" x14ac:dyDescent="0.2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14.25" x14ac:dyDescent="0.2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14.25" x14ac:dyDescent="0.2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14.25" x14ac:dyDescent="0.2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14.25" x14ac:dyDescent="0.2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14.25" x14ac:dyDescent="0.2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14.25" x14ac:dyDescent="0.2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14.25" x14ac:dyDescent="0.2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14.25" x14ac:dyDescent="0.2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14.25" x14ac:dyDescent="0.2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14.25" x14ac:dyDescent="0.2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14.25" x14ac:dyDescent="0.2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14.25" x14ac:dyDescent="0.2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14.25" x14ac:dyDescent="0.2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14.25" x14ac:dyDescent="0.2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14.25" x14ac:dyDescent="0.2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14.25" x14ac:dyDescent="0.2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14.25" x14ac:dyDescent="0.2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14.25" x14ac:dyDescent="0.2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14.25" x14ac:dyDescent="0.2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14.25" x14ac:dyDescent="0.2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14.25" x14ac:dyDescent="0.2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14.25" x14ac:dyDescent="0.2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14.25" x14ac:dyDescent="0.2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14.25" x14ac:dyDescent="0.2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14.25" x14ac:dyDescent="0.2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14.25" x14ac:dyDescent="0.2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14.25" x14ac:dyDescent="0.2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14.25" x14ac:dyDescent="0.2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14.25" x14ac:dyDescent="0.2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14.25" x14ac:dyDescent="0.2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14.25" x14ac:dyDescent="0.2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14.25" x14ac:dyDescent="0.2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14.25" x14ac:dyDescent="0.2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14.25" x14ac:dyDescent="0.2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14.25" x14ac:dyDescent="0.2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14.25" x14ac:dyDescent="0.2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14.25" x14ac:dyDescent="0.2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14.25" x14ac:dyDescent="0.2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14.25" x14ac:dyDescent="0.2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14.25" x14ac:dyDescent="0.2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14.25" x14ac:dyDescent="0.2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14.25" x14ac:dyDescent="0.2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14.25" x14ac:dyDescent="0.2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14.25" x14ac:dyDescent="0.2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14.25" x14ac:dyDescent="0.2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14.25" x14ac:dyDescent="0.2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14.25" x14ac:dyDescent="0.2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14.25" x14ac:dyDescent="0.2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14.25" x14ac:dyDescent="0.2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14.25" x14ac:dyDescent="0.2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14.25" x14ac:dyDescent="0.2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14.25" x14ac:dyDescent="0.2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14.25" x14ac:dyDescent="0.2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ht="14.25" x14ac:dyDescent="0.2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14.25" x14ac:dyDescent="0.2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14.25" x14ac:dyDescent="0.2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14.25" x14ac:dyDescent="0.2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14.25" x14ac:dyDescent="0.2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14.25" x14ac:dyDescent="0.2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14.25" x14ac:dyDescent="0.2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14.25" x14ac:dyDescent="0.2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14.25" x14ac:dyDescent="0.2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14.25" x14ac:dyDescent="0.2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14.25" x14ac:dyDescent="0.2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14.25" x14ac:dyDescent="0.2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14.25" x14ac:dyDescent="0.2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14.25" x14ac:dyDescent="0.2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14.25" x14ac:dyDescent="0.2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14.25" x14ac:dyDescent="0.2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14.25" x14ac:dyDescent="0.2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14.25" x14ac:dyDescent="0.2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14.25" x14ac:dyDescent="0.2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14.25" x14ac:dyDescent="0.2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14.25" x14ac:dyDescent="0.2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14.25" x14ac:dyDescent="0.2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14.25" x14ac:dyDescent="0.2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14.25" x14ac:dyDescent="0.2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14.25" x14ac:dyDescent="0.2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14.25" x14ac:dyDescent="0.2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14.25" x14ac:dyDescent="0.2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14.25" x14ac:dyDescent="0.2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14.25" x14ac:dyDescent="0.2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14.25" x14ac:dyDescent="0.2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14.25" x14ac:dyDescent="0.2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14.25" x14ac:dyDescent="0.2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14.25" x14ac:dyDescent="0.2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14.25" x14ac:dyDescent="0.2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14.25" x14ac:dyDescent="0.2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14.25" x14ac:dyDescent="0.2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14.25" x14ac:dyDescent="0.2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14.25" x14ac:dyDescent="0.2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14.25" x14ac:dyDescent="0.2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14.25" x14ac:dyDescent="0.2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14.25" x14ac:dyDescent="0.2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14.25" x14ac:dyDescent="0.2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14.25" x14ac:dyDescent="0.2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14.25" x14ac:dyDescent="0.2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14.25" x14ac:dyDescent="0.2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14.25" x14ac:dyDescent="0.2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14.25" x14ac:dyDescent="0.2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14.25" x14ac:dyDescent="0.2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14.25" x14ac:dyDescent="0.2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14.25" x14ac:dyDescent="0.2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14.25" x14ac:dyDescent="0.2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14.25" x14ac:dyDescent="0.2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14.25" x14ac:dyDescent="0.2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14.25" x14ac:dyDescent="0.2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14.25" x14ac:dyDescent="0.2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14.25" x14ac:dyDescent="0.2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14.25" x14ac:dyDescent="0.2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14.25" x14ac:dyDescent="0.2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14.25" x14ac:dyDescent="0.2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14.25" x14ac:dyDescent="0.2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14.25" x14ac:dyDescent="0.2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14.25" x14ac:dyDescent="0.2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14.25" x14ac:dyDescent="0.2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14.25" x14ac:dyDescent="0.2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14.25" x14ac:dyDescent="0.2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ht="14.25" x14ac:dyDescent="0.2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14.25" x14ac:dyDescent="0.2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14.25" x14ac:dyDescent="0.2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14.25" x14ac:dyDescent="0.2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14.25" x14ac:dyDescent="0.2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14.25" x14ac:dyDescent="0.2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14.25" x14ac:dyDescent="0.2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14.25" x14ac:dyDescent="0.2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14.25" x14ac:dyDescent="0.2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14.25" x14ac:dyDescent="0.2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14.25" x14ac:dyDescent="0.2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14.25" x14ac:dyDescent="0.2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14.25" x14ac:dyDescent="0.2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14.25" x14ac:dyDescent="0.2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14.25" x14ac:dyDescent="0.2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14.25" x14ac:dyDescent="0.2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14.25" x14ac:dyDescent="0.2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14.25" x14ac:dyDescent="0.2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14.25" x14ac:dyDescent="0.2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14.25" x14ac:dyDescent="0.2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14.25" x14ac:dyDescent="0.2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14.25" x14ac:dyDescent="0.2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14.25" x14ac:dyDescent="0.2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14.25" x14ac:dyDescent="0.2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14.25" x14ac:dyDescent="0.2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14.25" x14ac:dyDescent="0.2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14.25" x14ac:dyDescent="0.2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14.25" x14ac:dyDescent="0.2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14.25" x14ac:dyDescent="0.2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14.25" x14ac:dyDescent="0.2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14.25" x14ac:dyDescent="0.2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14.25" x14ac:dyDescent="0.2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14.25" x14ac:dyDescent="0.2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14.25" x14ac:dyDescent="0.2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14.25" x14ac:dyDescent="0.2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14.25" x14ac:dyDescent="0.2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14.25" x14ac:dyDescent="0.2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14.25" x14ac:dyDescent="0.2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14.25" x14ac:dyDescent="0.2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14.25" x14ac:dyDescent="0.2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14.25" x14ac:dyDescent="0.2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14.25" x14ac:dyDescent="0.2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14.25" x14ac:dyDescent="0.2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14.25" x14ac:dyDescent="0.2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14.25" x14ac:dyDescent="0.2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14.25" x14ac:dyDescent="0.2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14.25" x14ac:dyDescent="0.2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14.25" x14ac:dyDescent="0.2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14.25" x14ac:dyDescent="0.2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14.25" x14ac:dyDescent="0.2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14.25" x14ac:dyDescent="0.2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14.25" x14ac:dyDescent="0.2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14.25" x14ac:dyDescent="0.2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14.25" x14ac:dyDescent="0.2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14.25" x14ac:dyDescent="0.2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14.25" x14ac:dyDescent="0.2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14.25" x14ac:dyDescent="0.2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14.25" x14ac:dyDescent="0.2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14.25" x14ac:dyDescent="0.2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14.25" x14ac:dyDescent="0.2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14.25" x14ac:dyDescent="0.2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14.25" x14ac:dyDescent="0.2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ht="14.25" x14ac:dyDescent="0.2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14.25" x14ac:dyDescent="0.2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14.25" x14ac:dyDescent="0.2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14.25" x14ac:dyDescent="0.2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14.25" x14ac:dyDescent="0.2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14.25" x14ac:dyDescent="0.2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14.25" x14ac:dyDescent="0.2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14.25" x14ac:dyDescent="0.2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14.25" x14ac:dyDescent="0.2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14.25" x14ac:dyDescent="0.2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14.25" x14ac:dyDescent="0.2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14.25" x14ac:dyDescent="0.2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14.25" x14ac:dyDescent="0.2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14.25" x14ac:dyDescent="0.2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14.25" x14ac:dyDescent="0.2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14.25" x14ac:dyDescent="0.2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14.25" x14ac:dyDescent="0.2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14.25" x14ac:dyDescent="0.2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14.25" x14ac:dyDescent="0.2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14.25" x14ac:dyDescent="0.2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14.25" x14ac:dyDescent="0.2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14.25" x14ac:dyDescent="0.2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14.25" x14ac:dyDescent="0.2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14.25" x14ac:dyDescent="0.2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14.25" x14ac:dyDescent="0.2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14.25" x14ac:dyDescent="0.2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14.25" x14ac:dyDescent="0.2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14.25" x14ac:dyDescent="0.2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14.25" x14ac:dyDescent="0.2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14.25" x14ac:dyDescent="0.2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14.25" x14ac:dyDescent="0.2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14.25" x14ac:dyDescent="0.2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14.25" x14ac:dyDescent="0.2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14.25" x14ac:dyDescent="0.2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14.25" x14ac:dyDescent="0.2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14.25" x14ac:dyDescent="0.2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14.25" x14ac:dyDescent="0.2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14.25" x14ac:dyDescent="0.2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14.25" x14ac:dyDescent="0.2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14.25" x14ac:dyDescent="0.2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14.25" x14ac:dyDescent="0.2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14.25" x14ac:dyDescent="0.2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14.25" x14ac:dyDescent="0.2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14.25" x14ac:dyDescent="0.2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14.25" x14ac:dyDescent="0.2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14.25" x14ac:dyDescent="0.2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14.25" x14ac:dyDescent="0.2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14.25" x14ac:dyDescent="0.2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14.25" x14ac:dyDescent="0.2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14.25" x14ac:dyDescent="0.2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14.25" x14ac:dyDescent="0.2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14.25" x14ac:dyDescent="0.2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14.25" x14ac:dyDescent="0.2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14.25" x14ac:dyDescent="0.2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14.25" x14ac:dyDescent="0.2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14.25" x14ac:dyDescent="0.2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14.25" x14ac:dyDescent="0.2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14.25" x14ac:dyDescent="0.2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14.25" x14ac:dyDescent="0.2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14.25" x14ac:dyDescent="0.2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14.25" x14ac:dyDescent="0.2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14.25" x14ac:dyDescent="0.2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14.25" x14ac:dyDescent="0.2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14.25" x14ac:dyDescent="0.2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ht="14.25" x14ac:dyDescent="0.2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14.25" x14ac:dyDescent="0.2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14.25" x14ac:dyDescent="0.2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14.25" x14ac:dyDescent="0.2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14.25" x14ac:dyDescent="0.2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14.25" x14ac:dyDescent="0.2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14.25" x14ac:dyDescent="0.2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14.25" x14ac:dyDescent="0.2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14.25" x14ac:dyDescent="0.2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14.25" x14ac:dyDescent="0.2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14.25" x14ac:dyDescent="0.2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14.25" x14ac:dyDescent="0.2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14.25" x14ac:dyDescent="0.2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14.25" x14ac:dyDescent="0.2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14.25" x14ac:dyDescent="0.2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14.25" x14ac:dyDescent="0.2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14.25" x14ac:dyDescent="0.2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14.25" x14ac:dyDescent="0.2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14.25" x14ac:dyDescent="0.2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14.25" x14ac:dyDescent="0.2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14.25" x14ac:dyDescent="0.2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14.25" x14ac:dyDescent="0.2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14.25" x14ac:dyDescent="0.2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14.25" x14ac:dyDescent="0.2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14.25" x14ac:dyDescent="0.2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14.25" x14ac:dyDescent="0.2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14.25" x14ac:dyDescent="0.2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14.25" x14ac:dyDescent="0.2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14.25" x14ac:dyDescent="0.2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14.25" x14ac:dyDescent="0.2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14.25" x14ac:dyDescent="0.2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14.25" x14ac:dyDescent="0.2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14.25" x14ac:dyDescent="0.2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14.25" x14ac:dyDescent="0.2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14.25" x14ac:dyDescent="0.2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14.25" x14ac:dyDescent="0.2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14.25" x14ac:dyDescent="0.2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14.25" x14ac:dyDescent="0.2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14.25" x14ac:dyDescent="0.2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14.25" x14ac:dyDescent="0.2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14.25" x14ac:dyDescent="0.2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14.25" x14ac:dyDescent="0.2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14.25" x14ac:dyDescent="0.2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14.25" x14ac:dyDescent="0.2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14.25" x14ac:dyDescent="0.2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14.25" x14ac:dyDescent="0.2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14.25" x14ac:dyDescent="0.2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14.25" x14ac:dyDescent="0.2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14.25" x14ac:dyDescent="0.2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14.25" x14ac:dyDescent="0.2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14.25" x14ac:dyDescent="0.2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14.25" x14ac:dyDescent="0.2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14.25" x14ac:dyDescent="0.2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14.25" x14ac:dyDescent="0.2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14.25" x14ac:dyDescent="0.2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14.25" x14ac:dyDescent="0.2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14.25" x14ac:dyDescent="0.2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14.25" x14ac:dyDescent="0.2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14.25" x14ac:dyDescent="0.2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14.25" x14ac:dyDescent="0.2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14.25" x14ac:dyDescent="0.2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14.25" x14ac:dyDescent="0.2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14.25" x14ac:dyDescent="0.2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14.25" x14ac:dyDescent="0.2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ht="14.25" x14ac:dyDescent="0.2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ht="14.25" x14ac:dyDescent="0.2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14.25" x14ac:dyDescent="0.2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14.25" x14ac:dyDescent="0.2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14.25" x14ac:dyDescent="0.2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14.25" x14ac:dyDescent="0.2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14.25" x14ac:dyDescent="0.2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14.25" x14ac:dyDescent="0.2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14.25" x14ac:dyDescent="0.2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14.25" x14ac:dyDescent="0.2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14.25" x14ac:dyDescent="0.2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14.25" x14ac:dyDescent="0.2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14.25" x14ac:dyDescent="0.2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14.25" x14ac:dyDescent="0.2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14.25" x14ac:dyDescent="0.2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14.25" x14ac:dyDescent="0.2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14.25" x14ac:dyDescent="0.2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14.25" x14ac:dyDescent="0.2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14.25" x14ac:dyDescent="0.2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14.25" x14ac:dyDescent="0.2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14.25" x14ac:dyDescent="0.2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14.25" x14ac:dyDescent="0.2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14.25" x14ac:dyDescent="0.2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14.25" x14ac:dyDescent="0.2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14.25" x14ac:dyDescent="0.2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14.25" x14ac:dyDescent="0.2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14.25" x14ac:dyDescent="0.2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14.25" x14ac:dyDescent="0.2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14.25" x14ac:dyDescent="0.2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14.25" x14ac:dyDescent="0.2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14.25" x14ac:dyDescent="0.2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14.25" x14ac:dyDescent="0.2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14.25" x14ac:dyDescent="0.2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14.25" x14ac:dyDescent="0.2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14.25" x14ac:dyDescent="0.2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14.25" x14ac:dyDescent="0.2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14.25" x14ac:dyDescent="0.2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14.25" x14ac:dyDescent="0.2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14.25" x14ac:dyDescent="0.2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14.25" x14ac:dyDescent="0.2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14.25" x14ac:dyDescent="0.2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14.25" x14ac:dyDescent="0.2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14.25" x14ac:dyDescent="0.2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14.25" x14ac:dyDescent="0.2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14.25" x14ac:dyDescent="0.2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14.25" x14ac:dyDescent="0.2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14.25" x14ac:dyDescent="0.2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14.25" x14ac:dyDescent="0.2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14.25" x14ac:dyDescent="0.2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14.25" x14ac:dyDescent="0.2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14.25" x14ac:dyDescent="0.2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14.25" x14ac:dyDescent="0.2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14.25" x14ac:dyDescent="0.2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14.25" x14ac:dyDescent="0.2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14.25" x14ac:dyDescent="0.2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14.25" x14ac:dyDescent="0.2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14.25" x14ac:dyDescent="0.2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14.25" x14ac:dyDescent="0.2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14.25" x14ac:dyDescent="0.2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14.25" x14ac:dyDescent="0.2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14.25" x14ac:dyDescent="0.2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14.25" x14ac:dyDescent="0.2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14.25" x14ac:dyDescent="0.2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14.25" x14ac:dyDescent="0.2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14.25" x14ac:dyDescent="0.2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ht="14.25" x14ac:dyDescent="0.2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14.25" x14ac:dyDescent="0.2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14.25" x14ac:dyDescent="0.2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14.25" x14ac:dyDescent="0.2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14.25" x14ac:dyDescent="0.2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14.25" x14ac:dyDescent="0.2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14.25" x14ac:dyDescent="0.2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14.25" x14ac:dyDescent="0.2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14.25" x14ac:dyDescent="0.2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14.25" x14ac:dyDescent="0.2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14.25" x14ac:dyDescent="0.2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14.25" x14ac:dyDescent="0.2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14.25" x14ac:dyDescent="0.2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14.25" x14ac:dyDescent="0.2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14.25" x14ac:dyDescent="0.2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14.25" x14ac:dyDescent="0.2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14.25" x14ac:dyDescent="0.2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14.25" x14ac:dyDescent="0.2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14.25" x14ac:dyDescent="0.2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14.25" x14ac:dyDescent="0.2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14.25" x14ac:dyDescent="0.2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14.25" x14ac:dyDescent="0.2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14.25" x14ac:dyDescent="0.2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14.25" x14ac:dyDescent="0.2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14.25" x14ac:dyDescent="0.2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14.25" x14ac:dyDescent="0.2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14.25" x14ac:dyDescent="0.2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14.25" x14ac:dyDescent="0.2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14.25" x14ac:dyDescent="0.2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14.25" x14ac:dyDescent="0.2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14.25" x14ac:dyDescent="0.2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14.25" x14ac:dyDescent="0.2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14.25" x14ac:dyDescent="0.2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14.25" x14ac:dyDescent="0.2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14.25" x14ac:dyDescent="0.2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14.25" x14ac:dyDescent="0.2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14.25" x14ac:dyDescent="0.2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14.25" x14ac:dyDescent="0.2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14.25" x14ac:dyDescent="0.2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14.25" x14ac:dyDescent="0.2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14.25" x14ac:dyDescent="0.2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14.25" x14ac:dyDescent="0.2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14.25" x14ac:dyDescent="0.2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14.25" x14ac:dyDescent="0.2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14.25" x14ac:dyDescent="0.2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14.25" x14ac:dyDescent="0.2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14.25" x14ac:dyDescent="0.2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14.25" x14ac:dyDescent="0.2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14.25" x14ac:dyDescent="0.2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14.25" x14ac:dyDescent="0.2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14.25" x14ac:dyDescent="0.2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14.25" x14ac:dyDescent="0.2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14.25" x14ac:dyDescent="0.2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14.25" x14ac:dyDescent="0.2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14.25" x14ac:dyDescent="0.2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14.25" x14ac:dyDescent="0.2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14.25" x14ac:dyDescent="0.2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14.25" x14ac:dyDescent="0.2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14.25" x14ac:dyDescent="0.2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14.25" x14ac:dyDescent="0.2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14.25" x14ac:dyDescent="0.2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14.25" x14ac:dyDescent="0.2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14.25" x14ac:dyDescent="0.2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14.25" x14ac:dyDescent="0.2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ht="14.25" x14ac:dyDescent="0.2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14.25" x14ac:dyDescent="0.2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14.25" x14ac:dyDescent="0.2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14.25" x14ac:dyDescent="0.2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14.25" x14ac:dyDescent="0.2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14.25" x14ac:dyDescent="0.2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14.25" x14ac:dyDescent="0.2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14.25" x14ac:dyDescent="0.2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14.25" x14ac:dyDescent="0.2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14.25" x14ac:dyDescent="0.2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14.25" x14ac:dyDescent="0.2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14.25" x14ac:dyDescent="0.2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14.25" x14ac:dyDescent="0.2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14.25" x14ac:dyDescent="0.2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14.25" x14ac:dyDescent="0.2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14.25" x14ac:dyDescent="0.2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14.25" x14ac:dyDescent="0.2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14.25" x14ac:dyDescent="0.2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14.25" x14ac:dyDescent="0.2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14.25" x14ac:dyDescent="0.2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14.25" x14ac:dyDescent="0.2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14.25" x14ac:dyDescent="0.2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14.25" x14ac:dyDescent="0.2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14.25" x14ac:dyDescent="0.2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14.25" x14ac:dyDescent="0.2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14.25" x14ac:dyDescent="0.2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14.25" x14ac:dyDescent="0.2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14.25" x14ac:dyDescent="0.2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14.25" x14ac:dyDescent="0.2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14.25" x14ac:dyDescent="0.2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14.25" x14ac:dyDescent="0.2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14.25" x14ac:dyDescent="0.2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14.25" x14ac:dyDescent="0.2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14.25" x14ac:dyDescent="0.2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14.25" x14ac:dyDescent="0.2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14.25" x14ac:dyDescent="0.2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14.25" x14ac:dyDescent="0.2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14.25" x14ac:dyDescent="0.2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14.25" x14ac:dyDescent="0.2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14.25" x14ac:dyDescent="0.2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14.25" x14ac:dyDescent="0.2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14.25" x14ac:dyDescent="0.2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14.25" x14ac:dyDescent="0.2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14.25" x14ac:dyDescent="0.2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14.25" x14ac:dyDescent="0.2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14.25" x14ac:dyDescent="0.2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14.25" x14ac:dyDescent="0.2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14.25" x14ac:dyDescent="0.2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14.25" x14ac:dyDescent="0.2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14.25" x14ac:dyDescent="0.2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14.25" x14ac:dyDescent="0.2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14.25" x14ac:dyDescent="0.2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14.25" x14ac:dyDescent="0.2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14.25" x14ac:dyDescent="0.2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14.25" x14ac:dyDescent="0.2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14.25" x14ac:dyDescent="0.2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14.25" x14ac:dyDescent="0.2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14.25" x14ac:dyDescent="0.2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14.25" x14ac:dyDescent="0.2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14.25" x14ac:dyDescent="0.2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14.25" x14ac:dyDescent="0.2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14.25" x14ac:dyDescent="0.2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14.25" x14ac:dyDescent="0.2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14.25" x14ac:dyDescent="0.2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ht="14.25" x14ac:dyDescent="0.2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14.25" x14ac:dyDescent="0.2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14.25" x14ac:dyDescent="0.2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14.25" x14ac:dyDescent="0.2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14.25" x14ac:dyDescent="0.2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14.25" x14ac:dyDescent="0.2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14.25" x14ac:dyDescent="0.2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14.25" x14ac:dyDescent="0.2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14.25" x14ac:dyDescent="0.2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14.25" x14ac:dyDescent="0.2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14.25" x14ac:dyDescent="0.2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14.25" x14ac:dyDescent="0.2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14.25" x14ac:dyDescent="0.2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14.25" x14ac:dyDescent="0.2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14.25" x14ac:dyDescent="0.2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14.25" x14ac:dyDescent="0.2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14.25" x14ac:dyDescent="0.2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14.25" x14ac:dyDescent="0.2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14.25" x14ac:dyDescent="0.2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14.25" x14ac:dyDescent="0.2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14.25" x14ac:dyDescent="0.2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14.25" x14ac:dyDescent="0.2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14.25" x14ac:dyDescent="0.2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14.25" x14ac:dyDescent="0.2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14.25" x14ac:dyDescent="0.2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14.25" x14ac:dyDescent="0.2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14.25" x14ac:dyDescent="0.2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14.25" x14ac:dyDescent="0.2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14.25" x14ac:dyDescent="0.2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14.25" x14ac:dyDescent="0.2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14.25" x14ac:dyDescent="0.2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14.25" x14ac:dyDescent="0.2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14.25" x14ac:dyDescent="0.2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14.25" x14ac:dyDescent="0.2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14.25" x14ac:dyDescent="0.2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14.25" x14ac:dyDescent="0.2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14.25" x14ac:dyDescent="0.2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14.25" x14ac:dyDescent="0.2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14.25" x14ac:dyDescent="0.2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14.25" x14ac:dyDescent="0.2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14.25" x14ac:dyDescent="0.2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14.25" x14ac:dyDescent="0.2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14.25" x14ac:dyDescent="0.2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14.25" x14ac:dyDescent="0.2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14.25" x14ac:dyDescent="0.2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14.25" x14ac:dyDescent="0.2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ht="14.25" x14ac:dyDescent="0.2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ht="14.25" x14ac:dyDescent="0.2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14.25" x14ac:dyDescent="0.2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14.25" x14ac:dyDescent="0.2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14.25" x14ac:dyDescent="0.2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14.25" x14ac:dyDescent="0.2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14.25" x14ac:dyDescent="0.2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14.25" x14ac:dyDescent="0.2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14.25" x14ac:dyDescent="0.2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14.25" x14ac:dyDescent="0.2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14.25" x14ac:dyDescent="0.2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14.25" x14ac:dyDescent="0.2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14.25" x14ac:dyDescent="0.2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14.25" x14ac:dyDescent="0.2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14.25" x14ac:dyDescent="0.2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14.25" x14ac:dyDescent="0.2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14.25" x14ac:dyDescent="0.2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14.25" x14ac:dyDescent="0.2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14.25" x14ac:dyDescent="0.2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14.25" x14ac:dyDescent="0.2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14.25" x14ac:dyDescent="0.2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14.25" x14ac:dyDescent="0.2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14.25" x14ac:dyDescent="0.2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14.25" x14ac:dyDescent="0.2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14.25" x14ac:dyDescent="0.2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14.25" x14ac:dyDescent="0.2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14.25" x14ac:dyDescent="0.2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14.25" x14ac:dyDescent="0.2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14.25" x14ac:dyDescent="0.2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14.25" x14ac:dyDescent="0.2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14.25" x14ac:dyDescent="0.2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14.25" x14ac:dyDescent="0.2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14.25" x14ac:dyDescent="0.2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14.25" x14ac:dyDescent="0.2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14.25" x14ac:dyDescent="0.2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14.25" x14ac:dyDescent="0.2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14.25" x14ac:dyDescent="0.2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14.25" x14ac:dyDescent="0.2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14.25" x14ac:dyDescent="0.2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ht="14.25" x14ac:dyDescent="0.2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14.25" x14ac:dyDescent="0.2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14.25" x14ac:dyDescent="0.2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14.25" x14ac:dyDescent="0.2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14.25" x14ac:dyDescent="0.2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ht="14.25" x14ac:dyDescent="0.2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ht="14.25" x14ac:dyDescent="0.2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ht="14.25" x14ac:dyDescent="0.2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ht="14.25" x14ac:dyDescent="0.2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ht="14.25" x14ac:dyDescent="0.2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ht="14.25" x14ac:dyDescent="0.2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14.25" x14ac:dyDescent="0.2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14.25" x14ac:dyDescent="0.2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14.25" x14ac:dyDescent="0.2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14.25" x14ac:dyDescent="0.2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14.25" x14ac:dyDescent="0.2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14.25" x14ac:dyDescent="0.2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14.25" x14ac:dyDescent="0.2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14.25" x14ac:dyDescent="0.2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14.25" x14ac:dyDescent="0.2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14.25" x14ac:dyDescent="0.2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14.25" x14ac:dyDescent="0.2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14.25" x14ac:dyDescent="0.2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14.25" x14ac:dyDescent="0.2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14.25" x14ac:dyDescent="0.2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14.25" x14ac:dyDescent="0.2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14.25" x14ac:dyDescent="0.2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14.25" x14ac:dyDescent="0.2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14.25" x14ac:dyDescent="0.2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14.25" x14ac:dyDescent="0.2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14.25" x14ac:dyDescent="0.2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14.25" x14ac:dyDescent="0.2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14.25" x14ac:dyDescent="0.2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14.25" x14ac:dyDescent="0.2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14.25" x14ac:dyDescent="0.2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14.25" x14ac:dyDescent="0.2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14.25" x14ac:dyDescent="0.2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14.25" x14ac:dyDescent="0.2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14.25" x14ac:dyDescent="0.2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14.25" x14ac:dyDescent="0.2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14.25" x14ac:dyDescent="0.2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14.25" x14ac:dyDescent="0.2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14.25" x14ac:dyDescent="0.2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14.25" x14ac:dyDescent="0.2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14.25" x14ac:dyDescent="0.2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14.25" x14ac:dyDescent="0.2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14.25" x14ac:dyDescent="0.2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14.25" x14ac:dyDescent="0.2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14.25" x14ac:dyDescent="0.2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14.25" x14ac:dyDescent="0.2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14.25" x14ac:dyDescent="0.2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14.25" x14ac:dyDescent="0.2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14.25" x14ac:dyDescent="0.2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14.25" x14ac:dyDescent="0.2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14.25" x14ac:dyDescent="0.2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14.25" x14ac:dyDescent="0.2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14.25" x14ac:dyDescent="0.2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ht="14.25" x14ac:dyDescent="0.2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14.25" x14ac:dyDescent="0.2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14.25" x14ac:dyDescent="0.2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14.25" x14ac:dyDescent="0.2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14.25" x14ac:dyDescent="0.2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14.25" x14ac:dyDescent="0.2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14.25" x14ac:dyDescent="0.2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14.25" x14ac:dyDescent="0.2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14.25" x14ac:dyDescent="0.2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14.25" x14ac:dyDescent="0.2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14.25" x14ac:dyDescent="0.2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14.25" x14ac:dyDescent="0.2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14.25" x14ac:dyDescent="0.2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14.25" x14ac:dyDescent="0.2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14.25" x14ac:dyDescent="0.2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14.25" x14ac:dyDescent="0.2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14.25" x14ac:dyDescent="0.2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14.25" x14ac:dyDescent="0.2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14.25" x14ac:dyDescent="0.2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14.25" x14ac:dyDescent="0.2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14.25" x14ac:dyDescent="0.2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14.25" x14ac:dyDescent="0.2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14.25" x14ac:dyDescent="0.2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14.25" x14ac:dyDescent="0.2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14.25" x14ac:dyDescent="0.2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14.25" x14ac:dyDescent="0.2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14.25" x14ac:dyDescent="0.2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14.25" x14ac:dyDescent="0.2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14.25" x14ac:dyDescent="0.2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14.25" x14ac:dyDescent="0.2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14.25" x14ac:dyDescent="0.2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14.25" x14ac:dyDescent="0.2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14.25" x14ac:dyDescent="0.2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14.25" x14ac:dyDescent="0.2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14.25" x14ac:dyDescent="0.2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14.25" x14ac:dyDescent="0.2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14.25" x14ac:dyDescent="0.2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ht="14.25" x14ac:dyDescent="0.2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14.25" x14ac:dyDescent="0.2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14.25" x14ac:dyDescent="0.2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14.25" x14ac:dyDescent="0.2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14.25" x14ac:dyDescent="0.2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14.25" x14ac:dyDescent="0.2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14.25" x14ac:dyDescent="0.2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14.25" x14ac:dyDescent="0.2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14.25" x14ac:dyDescent="0.2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14.25" x14ac:dyDescent="0.2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14.25" x14ac:dyDescent="0.2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14.25" x14ac:dyDescent="0.2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14.25" x14ac:dyDescent="0.2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14.25" x14ac:dyDescent="0.2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14.25" x14ac:dyDescent="0.2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14.25" x14ac:dyDescent="0.2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14.25" x14ac:dyDescent="0.2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14.25" x14ac:dyDescent="0.2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14.25" x14ac:dyDescent="0.2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14.25" x14ac:dyDescent="0.2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14.25" x14ac:dyDescent="0.2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14.25" x14ac:dyDescent="0.2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14.25" x14ac:dyDescent="0.2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14.25" x14ac:dyDescent="0.2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14.25" x14ac:dyDescent="0.2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14.25" x14ac:dyDescent="0.2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14.25" x14ac:dyDescent="0.2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14.25" x14ac:dyDescent="0.2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14.25" x14ac:dyDescent="0.2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14.25" x14ac:dyDescent="0.2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14.25" x14ac:dyDescent="0.2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14.25" x14ac:dyDescent="0.2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14.25" x14ac:dyDescent="0.2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14.25" x14ac:dyDescent="0.2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14.25" x14ac:dyDescent="0.2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14.25" x14ac:dyDescent="0.2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14.25" x14ac:dyDescent="0.2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14.25" x14ac:dyDescent="0.2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14.25" x14ac:dyDescent="0.2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ht="14.25" x14ac:dyDescent="0.2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14.25" x14ac:dyDescent="0.2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14.25" x14ac:dyDescent="0.2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14.25" x14ac:dyDescent="0.2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14.25" x14ac:dyDescent="0.2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14.25" x14ac:dyDescent="0.2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14.25" x14ac:dyDescent="0.2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14.25" x14ac:dyDescent="0.2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14.25" x14ac:dyDescent="0.2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14.25" x14ac:dyDescent="0.2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14.25" x14ac:dyDescent="0.2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14.25" x14ac:dyDescent="0.2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14.25" x14ac:dyDescent="0.2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14.25" x14ac:dyDescent="0.2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14.25" x14ac:dyDescent="0.2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14.25" x14ac:dyDescent="0.2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14.25" x14ac:dyDescent="0.2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14.25" x14ac:dyDescent="0.2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14.25" x14ac:dyDescent="0.2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14.25" x14ac:dyDescent="0.2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14.25" x14ac:dyDescent="0.2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14.25" x14ac:dyDescent="0.2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14.25" x14ac:dyDescent="0.2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14.25" x14ac:dyDescent="0.2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14.25" x14ac:dyDescent="0.2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14.25" x14ac:dyDescent="0.2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14.25" x14ac:dyDescent="0.2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14.25" x14ac:dyDescent="0.2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14.25" x14ac:dyDescent="0.2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14.25" x14ac:dyDescent="0.2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14.25" x14ac:dyDescent="0.2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14.25" x14ac:dyDescent="0.2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14.25" x14ac:dyDescent="0.2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14.25" x14ac:dyDescent="0.2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14.25" x14ac:dyDescent="0.2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14.25" x14ac:dyDescent="0.2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14.25" x14ac:dyDescent="0.2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14.25" x14ac:dyDescent="0.2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14.25" x14ac:dyDescent="0.2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14.25" x14ac:dyDescent="0.2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14.25" x14ac:dyDescent="0.2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14.25" x14ac:dyDescent="0.2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14.25" x14ac:dyDescent="0.2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14.25" x14ac:dyDescent="0.2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14.25" x14ac:dyDescent="0.2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14.25" x14ac:dyDescent="0.2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14.25" x14ac:dyDescent="0.2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14.25" x14ac:dyDescent="0.2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14.25" x14ac:dyDescent="0.2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14.25" x14ac:dyDescent="0.2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14.25" x14ac:dyDescent="0.2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14.25" x14ac:dyDescent="0.2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14.25" x14ac:dyDescent="0.2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14.25" x14ac:dyDescent="0.2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14.25" x14ac:dyDescent="0.2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14.25" x14ac:dyDescent="0.2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14.25" x14ac:dyDescent="0.2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14.25" x14ac:dyDescent="0.2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14.25" x14ac:dyDescent="0.2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14.25" x14ac:dyDescent="0.2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14.25" x14ac:dyDescent="0.2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ht="14.25" x14ac:dyDescent="0.2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14.25" x14ac:dyDescent="0.2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14.25" x14ac:dyDescent="0.2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14.25" x14ac:dyDescent="0.2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14.25" x14ac:dyDescent="0.2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14.25" x14ac:dyDescent="0.2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14.25" x14ac:dyDescent="0.2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14.25" x14ac:dyDescent="0.2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14.25" x14ac:dyDescent="0.2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14.25" x14ac:dyDescent="0.2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14.25" x14ac:dyDescent="0.2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14.25" x14ac:dyDescent="0.2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14.25" x14ac:dyDescent="0.2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14.25" x14ac:dyDescent="0.2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14.25" x14ac:dyDescent="0.2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14.25" x14ac:dyDescent="0.2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14.25" x14ac:dyDescent="0.2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14.25" x14ac:dyDescent="0.2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14.25" x14ac:dyDescent="0.2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ht="14.25" x14ac:dyDescent="0.2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14.25" x14ac:dyDescent="0.2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14.25" x14ac:dyDescent="0.2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14.25" x14ac:dyDescent="0.2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14.25" x14ac:dyDescent="0.2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ht="14.25" x14ac:dyDescent="0.2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ht="14.25" x14ac:dyDescent="0.2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ht="14.25" x14ac:dyDescent="0.2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ht="14.25" x14ac:dyDescent="0.2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ht="14.25" x14ac:dyDescent="0.2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ht="14.25" x14ac:dyDescent="0.2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ht="14.25" x14ac:dyDescent="0.2">
      <c r="A2852" s="24"/>
      <c r="B2852" s="11"/>
      <c r="C2852" s="25"/>
      <c r="D2852" s="25"/>
      <c r="E2852" s="27"/>
      <c r="F2852" s="24"/>
      <c r="G2852" s="14"/>
      <c r="H2852" s="15"/>
      <c r="I2852" s="24"/>
      <c r="J2852" s="24"/>
      <c r="K2852" s="25"/>
      <c r="L2852" s="11"/>
      <c r="M2852" s="15"/>
      <c r="N2852" s="10"/>
      <c r="O2852" s="10"/>
      <c r="P2852" s="12"/>
      <c r="Q2852" s="17"/>
      <c r="R2852" s="18"/>
      <c r="S2852" s="18"/>
      <c r="T2852" s="17"/>
    </row>
    <row r="2853" spans="1:20" ht="14.25" x14ac:dyDescent="0.2">
      <c r="A2853" s="24"/>
      <c r="B2853" s="11"/>
      <c r="C2853" s="25"/>
      <c r="D2853" s="25"/>
      <c r="E2853" s="27"/>
      <c r="F2853" s="24"/>
      <c r="G2853" s="14"/>
      <c r="H2853" s="15"/>
      <c r="I2853" s="24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ht="14.25" x14ac:dyDescent="0.2">
      <c r="A2854" s="10"/>
      <c r="B2854" s="11"/>
      <c r="C2854" s="12"/>
      <c r="D2854" s="12"/>
      <c r="E2854" s="13"/>
      <c r="F2854" s="24"/>
      <c r="G2854" s="14"/>
      <c r="H2854" s="15"/>
      <c r="I2854" s="33"/>
      <c r="J2854" s="24"/>
      <c r="K2854" s="25"/>
      <c r="L2854" s="11"/>
      <c r="M2854" s="15"/>
      <c r="N2854" s="33"/>
      <c r="O2854" s="24"/>
      <c r="P2854" s="25"/>
      <c r="Q2854" s="17"/>
      <c r="R2854" s="18"/>
      <c r="S2854" s="18"/>
      <c r="T2854" s="17"/>
    </row>
    <row r="2855" spans="1:20" ht="14.25" x14ac:dyDescent="0.2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ht="14.25" x14ac:dyDescent="0.2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ht="14.25" x14ac:dyDescent="0.2">
      <c r="A2857" s="10"/>
      <c r="B2857" s="11"/>
      <c r="C2857" s="12"/>
      <c r="D2857" s="12"/>
      <c r="E2857" s="13"/>
      <c r="F2857" s="24"/>
      <c r="G2857" s="14"/>
      <c r="H2857" s="15"/>
      <c r="I2857" s="33"/>
      <c r="J2857" s="24"/>
      <c r="K2857" s="25"/>
      <c r="L2857" s="11"/>
      <c r="M2857" s="15"/>
      <c r="N2857" s="10"/>
      <c r="O2857" s="10"/>
      <c r="P2857" s="12"/>
      <c r="Q2857" s="17"/>
      <c r="R2857" s="18"/>
      <c r="S2857" s="18"/>
      <c r="T2857" s="17"/>
    </row>
    <row r="2858" spans="1:20" ht="14.25" x14ac:dyDescent="0.2">
      <c r="A2858" s="10"/>
      <c r="B2858" s="11"/>
      <c r="C2858" s="12"/>
      <c r="D2858" s="12"/>
      <c r="E2858" s="13"/>
      <c r="F2858" s="24"/>
      <c r="G2858" s="14"/>
      <c r="H2858" s="15"/>
      <c r="I2858" s="24"/>
      <c r="J2858" s="24"/>
      <c r="K2858" s="25"/>
      <c r="L2858" s="11"/>
      <c r="M2858" s="15"/>
      <c r="N2858" s="10"/>
      <c r="O2858" s="10"/>
      <c r="P2858" s="12"/>
      <c r="Q2858" s="17"/>
      <c r="R2858" s="18"/>
      <c r="S2858" s="18"/>
      <c r="T2858" s="17"/>
    </row>
    <row r="2859" spans="1:20" ht="14.25" x14ac:dyDescent="0.2">
      <c r="A2859" s="10"/>
      <c r="B2859" s="11"/>
      <c r="C2859" s="12"/>
      <c r="D2859" s="12"/>
      <c r="E2859" s="13"/>
      <c r="F2859" s="24"/>
      <c r="G2859" s="14"/>
      <c r="H2859" s="15"/>
      <c r="I2859" s="24"/>
      <c r="J2859" s="24"/>
      <c r="K2859" s="25"/>
      <c r="L2859" s="11"/>
      <c r="M2859" s="15"/>
      <c r="N2859" s="24"/>
      <c r="O2859" s="24"/>
      <c r="P2859" s="25"/>
      <c r="Q2859" s="17"/>
      <c r="R2859" s="18"/>
      <c r="S2859" s="18"/>
      <c r="T2859" s="17"/>
    </row>
    <row r="2860" spans="1:20" ht="14.25" x14ac:dyDescent="0.2">
      <c r="A2860" s="10"/>
      <c r="B2860" s="11"/>
      <c r="C2860" s="12"/>
      <c r="D2860" s="12"/>
      <c r="E2860" s="13"/>
      <c r="F2860" s="24"/>
      <c r="G2860" s="14"/>
      <c r="H2860" s="15"/>
      <c r="I2860" s="33"/>
      <c r="J2860" s="24"/>
      <c r="K2860" s="25"/>
      <c r="L2860" s="11"/>
      <c r="M2860" s="15"/>
      <c r="N2860" s="33"/>
      <c r="O2860" s="24"/>
      <c r="P2860" s="25"/>
      <c r="Q2860" s="17"/>
      <c r="R2860" s="18"/>
      <c r="S2860" s="18"/>
      <c r="T2860" s="17"/>
    </row>
    <row r="2861" spans="1:20" ht="14.25" x14ac:dyDescent="0.2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ht="14.25" x14ac:dyDescent="0.2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 ht="14.25" x14ac:dyDescent="0.2">
      <c r="A2863" s="10"/>
      <c r="B2863" s="16"/>
      <c r="C2863" s="12"/>
      <c r="D2863" s="12"/>
      <c r="E2863" s="13"/>
      <c r="F2863" s="24"/>
      <c r="G2863" s="14"/>
      <c r="H2863" s="15"/>
      <c r="I2863" s="10"/>
      <c r="J2863" s="26"/>
      <c r="K2863" s="25"/>
      <c r="L2863" s="11"/>
      <c r="M2863" s="15"/>
      <c r="N2863" s="10"/>
      <c r="O2863" s="26"/>
      <c r="P2863" s="25"/>
      <c r="Q2863" s="17"/>
      <c r="R2863" s="18"/>
      <c r="S2863" s="18"/>
      <c r="T2863" s="17"/>
    </row>
    <row r="2864" spans="1:20" ht="14.25" x14ac:dyDescent="0.2">
      <c r="A2864" s="10"/>
      <c r="B2864" s="16"/>
      <c r="C2864" s="12"/>
      <c r="D2864" s="12"/>
      <c r="E2864" s="13"/>
      <c r="F2864" s="24"/>
      <c r="G2864" s="14"/>
      <c r="H2864" s="15"/>
      <c r="I2864" s="10"/>
      <c r="J2864" s="26"/>
      <c r="K2864" s="25"/>
      <c r="L2864" s="11"/>
      <c r="M2864" s="15"/>
      <c r="N2864" s="10"/>
      <c r="O2864" s="26"/>
      <c r="P2864" s="25"/>
      <c r="Q2864" s="17"/>
      <c r="R2864" s="18"/>
      <c r="S2864" s="18"/>
      <c r="T2864" s="17"/>
    </row>
    <row r="2865" spans="1:20" ht="14.25" x14ac:dyDescent="0.2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ht="14.25" x14ac:dyDescent="0.2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ht="14.25" x14ac:dyDescent="0.2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ht="14.25" x14ac:dyDescent="0.2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ht="14.25" x14ac:dyDescent="0.2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ht="14.25" x14ac:dyDescent="0.2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14.25" x14ac:dyDescent="0.2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14.25" x14ac:dyDescent="0.2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14.25" x14ac:dyDescent="0.2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14.25" x14ac:dyDescent="0.2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14.25" x14ac:dyDescent="0.2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14.25" x14ac:dyDescent="0.2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14.25" x14ac:dyDescent="0.2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14.25" x14ac:dyDescent="0.2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14.25" x14ac:dyDescent="0.2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14.25" x14ac:dyDescent="0.2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14.25" x14ac:dyDescent="0.2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14.25" x14ac:dyDescent="0.2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14.25" x14ac:dyDescent="0.2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14.25" x14ac:dyDescent="0.2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14.25" x14ac:dyDescent="0.2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14.25" x14ac:dyDescent="0.2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14.25" x14ac:dyDescent="0.2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14.25" x14ac:dyDescent="0.2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14.25" x14ac:dyDescent="0.2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14.25" x14ac:dyDescent="0.2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14.25" x14ac:dyDescent="0.2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14.25" x14ac:dyDescent="0.2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14.25" x14ac:dyDescent="0.2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14.25" x14ac:dyDescent="0.2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14.25" x14ac:dyDescent="0.2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14.25" x14ac:dyDescent="0.2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14.25" x14ac:dyDescent="0.2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14.25" x14ac:dyDescent="0.2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14.25" x14ac:dyDescent="0.2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14.25" x14ac:dyDescent="0.2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14.25" x14ac:dyDescent="0.2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14.25" x14ac:dyDescent="0.2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14.25" x14ac:dyDescent="0.2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14.25" x14ac:dyDescent="0.2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14.25" x14ac:dyDescent="0.2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14.25" x14ac:dyDescent="0.2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14.25" x14ac:dyDescent="0.2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14.25" x14ac:dyDescent="0.2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14.25" x14ac:dyDescent="0.2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14.25" x14ac:dyDescent="0.2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14.25" x14ac:dyDescent="0.2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14.25" x14ac:dyDescent="0.2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14.25" x14ac:dyDescent="0.2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14.25" x14ac:dyDescent="0.2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14.25" x14ac:dyDescent="0.2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14.25" x14ac:dyDescent="0.2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14.25" x14ac:dyDescent="0.2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14.25" x14ac:dyDescent="0.2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14.25" x14ac:dyDescent="0.2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14.25" x14ac:dyDescent="0.2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14.25" x14ac:dyDescent="0.2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14.25" x14ac:dyDescent="0.2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14.25" x14ac:dyDescent="0.2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14.25" x14ac:dyDescent="0.2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14.25" x14ac:dyDescent="0.2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14.25" x14ac:dyDescent="0.2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14.25" x14ac:dyDescent="0.2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14.25" x14ac:dyDescent="0.2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14.25" x14ac:dyDescent="0.2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14.25" x14ac:dyDescent="0.2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14.25" x14ac:dyDescent="0.2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14.25" x14ac:dyDescent="0.2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14.25" x14ac:dyDescent="0.2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14.25" x14ac:dyDescent="0.2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ht="14.25" x14ac:dyDescent="0.2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14.25" x14ac:dyDescent="0.2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14.25" x14ac:dyDescent="0.2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14.25" x14ac:dyDescent="0.2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14.25" x14ac:dyDescent="0.2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14.25" x14ac:dyDescent="0.2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14.25" x14ac:dyDescent="0.2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14.25" x14ac:dyDescent="0.2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14.25" x14ac:dyDescent="0.2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14.25" x14ac:dyDescent="0.2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14.25" x14ac:dyDescent="0.2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14.25" x14ac:dyDescent="0.2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14.25" x14ac:dyDescent="0.2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14.25" x14ac:dyDescent="0.2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14.25" x14ac:dyDescent="0.2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14.25" x14ac:dyDescent="0.2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14.25" x14ac:dyDescent="0.2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14.25" x14ac:dyDescent="0.2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14.25" x14ac:dyDescent="0.2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14.25" x14ac:dyDescent="0.2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14.25" x14ac:dyDescent="0.2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14.25" x14ac:dyDescent="0.2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14.25" x14ac:dyDescent="0.2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14.25" x14ac:dyDescent="0.2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14.25" x14ac:dyDescent="0.2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14.25" x14ac:dyDescent="0.2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14.25" x14ac:dyDescent="0.2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14.25" x14ac:dyDescent="0.2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14.25" x14ac:dyDescent="0.2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14.25" x14ac:dyDescent="0.2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14.25" x14ac:dyDescent="0.2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14.25" x14ac:dyDescent="0.2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14.25" x14ac:dyDescent="0.2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14.25" x14ac:dyDescent="0.2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14.25" x14ac:dyDescent="0.2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 x14ac:dyDescent="0.2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 x14ac:dyDescent="0.2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 x14ac:dyDescent="0.2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 x14ac:dyDescent="0.2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 x14ac:dyDescent="0.2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 x14ac:dyDescent="0.2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 x14ac:dyDescent="0.2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 x14ac:dyDescent="0.2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 x14ac:dyDescent="0.2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 x14ac:dyDescent="0.2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 x14ac:dyDescent="0.2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 x14ac:dyDescent="0.2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 x14ac:dyDescent="0.2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 x14ac:dyDescent="0.2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 x14ac:dyDescent="0.2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 x14ac:dyDescent="0.2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 x14ac:dyDescent="0.2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 x14ac:dyDescent="0.2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 x14ac:dyDescent="0.2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 x14ac:dyDescent="0.2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 x14ac:dyDescent="0.2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 x14ac:dyDescent="0.2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 x14ac:dyDescent="0.2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 x14ac:dyDescent="0.2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 x14ac:dyDescent="0.2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 x14ac:dyDescent="0.2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 x14ac:dyDescent="0.2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 x14ac:dyDescent="0.2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 x14ac:dyDescent="0.2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 x14ac:dyDescent="0.2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 x14ac:dyDescent="0.2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 x14ac:dyDescent="0.2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 x14ac:dyDescent="0.2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 x14ac:dyDescent="0.2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 x14ac:dyDescent="0.2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 x14ac:dyDescent="0.2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 x14ac:dyDescent="0.2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 x14ac:dyDescent="0.2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 x14ac:dyDescent="0.2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 x14ac:dyDescent="0.2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 x14ac:dyDescent="0.2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 x14ac:dyDescent="0.2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 x14ac:dyDescent="0.2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 x14ac:dyDescent="0.2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 x14ac:dyDescent="0.2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 x14ac:dyDescent="0.2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 x14ac:dyDescent="0.2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 x14ac:dyDescent="0.2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 x14ac:dyDescent="0.2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 x14ac:dyDescent="0.2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 x14ac:dyDescent="0.2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 x14ac:dyDescent="0.2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 x14ac:dyDescent="0.2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 x14ac:dyDescent="0.2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 x14ac:dyDescent="0.2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 x14ac:dyDescent="0.2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 x14ac:dyDescent="0.2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 x14ac:dyDescent="0.2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 x14ac:dyDescent="0.2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 x14ac:dyDescent="0.2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 x14ac:dyDescent="0.2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 x14ac:dyDescent="0.2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 x14ac:dyDescent="0.2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 x14ac:dyDescent="0.2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 x14ac:dyDescent="0.2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 x14ac:dyDescent="0.2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 x14ac:dyDescent="0.2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 x14ac:dyDescent="0.2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 x14ac:dyDescent="0.2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 x14ac:dyDescent="0.2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 x14ac:dyDescent="0.2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 x14ac:dyDescent="0.2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 x14ac:dyDescent="0.2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 x14ac:dyDescent="0.2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 x14ac:dyDescent="0.2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 x14ac:dyDescent="0.2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 x14ac:dyDescent="0.2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 x14ac:dyDescent="0.2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 x14ac:dyDescent="0.2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 x14ac:dyDescent="0.2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 x14ac:dyDescent="0.2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 x14ac:dyDescent="0.2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 x14ac:dyDescent="0.2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 x14ac:dyDescent="0.2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 x14ac:dyDescent="0.2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 x14ac:dyDescent="0.2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 x14ac:dyDescent="0.2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 x14ac:dyDescent="0.2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 x14ac:dyDescent="0.2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 x14ac:dyDescent="0.2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 x14ac:dyDescent="0.2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 x14ac:dyDescent="0.2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 x14ac:dyDescent="0.2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 x14ac:dyDescent="0.2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 x14ac:dyDescent="0.2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 x14ac:dyDescent="0.2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 x14ac:dyDescent="0.2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 x14ac:dyDescent="0.2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 x14ac:dyDescent="0.2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 x14ac:dyDescent="0.2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 x14ac:dyDescent="0.2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 x14ac:dyDescent="0.2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 x14ac:dyDescent="0.2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 x14ac:dyDescent="0.2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 x14ac:dyDescent="0.2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 x14ac:dyDescent="0.2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 x14ac:dyDescent="0.2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 x14ac:dyDescent="0.2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 x14ac:dyDescent="0.2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 x14ac:dyDescent="0.2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 x14ac:dyDescent="0.2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 x14ac:dyDescent="0.2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 x14ac:dyDescent="0.2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 x14ac:dyDescent="0.2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 x14ac:dyDescent="0.2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 x14ac:dyDescent="0.2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 x14ac:dyDescent="0.2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 x14ac:dyDescent="0.2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 x14ac:dyDescent="0.2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 x14ac:dyDescent="0.2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 x14ac:dyDescent="0.2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 x14ac:dyDescent="0.2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 x14ac:dyDescent="0.2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 x14ac:dyDescent="0.2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 x14ac:dyDescent="0.2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 x14ac:dyDescent="0.2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 x14ac:dyDescent="0.2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 x14ac:dyDescent="0.2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 x14ac:dyDescent="0.2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 x14ac:dyDescent="0.2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 x14ac:dyDescent="0.2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 x14ac:dyDescent="0.2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 x14ac:dyDescent="0.2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 x14ac:dyDescent="0.2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 x14ac:dyDescent="0.2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 x14ac:dyDescent="0.2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 x14ac:dyDescent="0.2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 x14ac:dyDescent="0.2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 x14ac:dyDescent="0.2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 x14ac:dyDescent="0.2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 x14ac:dyDescent="0.2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 x14ac:dyDescent="0.2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 x14ac:dyDescent="0.2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 x14ac:dyDescent="0.2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 x14ac:dyDescent="0.2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 x14ac:dyDescent="0.2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 x14ac:dyDescent="0.2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 x14ac:dyDescent="0.2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 x14ac:dyDescent="0.2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 x14ac:dyDescent="0.2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 x14ac:dyDescent="0.2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 x14ac:dyDescent="0.2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 x14ac:dyDescent="0.2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 x14ac:dyDescent="0.2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 x14ac:dyDescent="0.2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 x14ac:dyDescent="0.2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 x14ac:dyDescent="0.2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 x14ac:dyDescent="0.2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 x14ac:dyDescent="0.2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 x14ac:dyDescent="0.2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 x14ac:dyDescent="0.2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 x14ac:dyDescent="0.2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 x14ac:dyDescent="0.2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 x14ac:dyDescent="0.2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 x14ac:dyDescent="0.2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 x14ac:dyDescent="0.2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 x14ac:dyDescent="0.2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 x14ac:dyDescent="0.2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 x14ac:dyDescent="0.2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 x14ac:dyDescent="0.2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 x14ac:dyDescent="0.2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 x14ac:dyDescent="0.2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 x14ac:dyDescent="0.2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 x14ac:dyDescent="0.2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 x14ac:dyDescent="0.2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 x14ac:dyDescent="0.2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 x14ac:dyDescent="0.2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 x14ac:dyDescent="0.2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 x14ac:dyDescent="0.2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 x14ac:dyDescent="0.2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 x14ac:dyDescent="0.2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 x14ac:dyDescent="0.2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 x14ac:dyDescent="0.2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 x14ac:dyDescent="0.2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 x14ac:dyDescent="0.2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 x14ac:dyDescent="0.2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 x14ac:dyDescent="0.2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 x14ac:dyDescent="0.2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 x14ac:dyDescent="0.2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 x14ac:dyDescent="0.2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 x14ac:dyDescent="0.2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 x14ac:dyDescent="0.2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 x14ac:dyDescent="0.2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 x14ac:dyDescent="0.2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 x14ac:dyDescent="0.2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 x14ac:dyDescent="0.2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 x14ac:dyDescent="0.2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 x14ac:dyDescent="0.2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 x14ac:dyDescent="0.2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 x14ac:dyDescent="0.2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 x14ac:dyDescent="0.2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 x14ac:dyDescent="0.2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 x14ac:dyDescent="0.2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 x14ac:dyDescent="0.2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 x14ac:dyDescent="0.2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 x14ac:dyDescent="0.2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 x14ac:dyDescent="0.2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 x14ac:dyDescent="0.2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 x14ac:dyDescent="0.2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 x14ac:dyDescent="0.2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 x14ac:dyDescent="0.2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 x14ac:dyDescent="0.2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 x14ac:dyDescent="0.2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 x14ac:dyDescent="0.2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 x14ac:dyDescent="0.2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 x14ac:dyDescent="0.2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 x14ac:dyDescent="0.2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 x14ac:dyDescent="0.2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 x14ac:dyDescent="0.2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 x14ac:dyDescent="0.2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 x14ac:dyDescent="0.2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 x14ac:dyDescent="0.2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 x14ac:dyDescent="0.2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 x14ac:dyDescent="0.2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 x14ac:dyDescent="0.2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 x14ac:dyDescent="0.2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 x14ac:dyDescent="0.2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 x14ac:dyDescent="0.2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 x14ac:dyDescent="0.2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 x14ac:dyDescent="0.2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 x14ac:dyDescent="0.2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 x14ac:dyDescent="0.2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 x14ac:dyDescent="0.2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 x14ac:dyDescent="0.2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 x14ac:dyDescent="0.2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 x14ac:dyDescent="0.2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 x14ac:dyDescent="0.2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 x14ac:dyDescent="0.2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 x14ac:dyDescent="0.2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 x14ac:dyDescent="0.2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 x14ac:dyDescent="0.2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 x14ac:dyDescent="0.2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 x14ac:dyDescent="0.2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 x14ac:dyDescent="0.2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 x14ac:dyDescent="0.2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 x14ac:dyDescent="0.2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 x14ac:dyDescent="0.2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 x14ac:dyDescent="0.2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 x14ac:dyDescent="0.2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 x14ac:dyDescent="0.2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 x14ac:dyDescent="0.2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 x14ac:dyDescent="0.2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 x14ac:dyDescent="0.2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 x14ac:dyDescent="0.2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 x14ac:dyDescent="0.2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 x14ac:dyDescent="0.2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 x14ac:dyDescent="0.2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 x14ac:dyDescent="0.2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 x14ac:dyDescent="0.2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 x14ac:dyDescent="0.2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 x14ac:dyDescent="0.2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 x14ac:dyDescent="0.2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 x14ac:dyDescent="0.2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 x14ac:dyDescent="0.2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 x14ac:dyDescent="0.2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 x14ac:dyDescent="0.2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 x14ac:dyDescent="0.2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 x14ac:dyDescent="0.2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 x14ac:dyDescent="0.2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 x14ac:dyDescent="0.2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 x14ac:dyDescent="0.2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 x14ac:dyDescent="0.2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 x14ac:dyDescent="0.2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 x14ac:dyDescent="0.2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 x14ac:dyDescent="0.2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 x14ac:dyDescent="0.2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 x14ac:dyDescent="0.2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 x14ac:dyDescent="0.2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 x14ac:dyDescent="0.2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 x14ac:dyDescent="0.2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 x14ac:dyDescent="0.2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 x14ac:dyDescent="0.2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 x14ac:dyDescent="0.2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 x14ac:dyDescent="0.2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 x14ac:dyDescent="0.2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 x14ac:dyDescent="0.2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 x14ac:dyDescent="0.2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 x14ac:dyDescent="0.2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 x14ac:dyDescent="0.2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 x14ac:dyDescent="0.2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 x14ac:dyDescent="0.2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 x14ac:dyDescent="0.2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 x14ac:dyDescent="0.2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 x14ac:dyDescent="0.2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 x14ac:dyDescent="0.2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 x14ac:dyDescent="0.2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 x14ac:dyDescent="0.2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 x14ac:dyDescent="0.2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 x14ac:dyDescent="0.2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 x14ac:dyDescent="0.2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 x14ac:dyDescent="0.2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 x14ac:dyDescent="0.2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 x14ac:dyDescent="0.2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 x14ac:dyDescent="0.2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 x14ac:dyDescent="0.2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 x14ac:dyDescent="0.2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 x14ac:dyDescent="0.2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 x14ac:dyDescent="0.2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 x14ac:dyDescent="0.2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 x14ac:dyDescent="0.2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 x14ac:dyDescent="0.2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 x14ac:dyDescent="0.2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 x14ac:dyDescent="0.2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 x14ac:dyDescent="0.2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 x14ac:dyDescent="0.2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 x14ac:dyDescent="0.2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 x14ac:dyDescent="0.2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 x14ac:dyDescent="0.2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 x14ac:dyDescent="0.2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 x14ac:dyDescent="0.2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 x14ac:dyDescent="0.2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 x14ac:dyDescent="0.2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 x14ac:dyDescent="0.2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 x14ac:dyDescent="0.2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 x14ac:dyDescent="0.2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 x14ac:dyDescent="0.2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 x14ac:dyDescent="0.2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 x14ac:dyDescent="0.2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 x14ac:dyDescent="0.2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 x14ac:dyDescent="0.2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 x14ac:dyDescent="0.2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 x14ac:dyDescent="0.2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 x14ac:dyDescent="0.2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 x14ac:dyDescent="0.2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 x14ac:dyDescent="0.2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 x14ac:dyDescent="0.2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 x14ac:dyDescent="0.2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 x14ac:dyDescent="0.2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 x14ac:dyDescent="0.2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 x14ac:dyDescent="0.2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 x14ac:dyDescent="0.2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 x14ac:dyDescent="0.2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 x14ac:dyDescent="0.2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 x14ac:dyDescent="0.2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 x14ac:dyDescent="0.2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 x14ac:dyDescent="0.2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 x14ac:dyDescent="0.2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 x14ac:dyDescent="0.2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 x14ac:dyDescent="0.2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 x14ac:dyDescent="0.2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 x14ac:dyDescent="0.2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 x14ac:dyDescent="0.2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 x14ac:dyDescent="0.2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 x14ac:dyDescent="0.2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 x14ac:dyDescent="0.2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 x14ac:dyDescent="0.2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 x14ac:dyDescent="0.2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 x14ac:dyDescent="0.2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 x14ac:dyDescent="0.2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 x14ac:dyDescent="0.2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 x14ac:dyDescent="0.2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 x14ac:dyDescent="0.2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 x14ac:dyDescent="0.2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 x14ac:dyDescent="0.2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 x14ac:dyDescent="0.2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 x14ac:dyDescent="0.2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 x14ac:dyDescent="0.2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 x14ac:dyDescent="0.2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 x14ac:dyDescent="0.2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 x14ac:dyDescent="0.2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 x14ac:dyDescent="0.2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 x14ac:dyDescent="0.2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 x14ac:dyDescent="0.2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 x14ac:dyDescent="0.2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 x14ac:dyDescent="0.2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 x14ac:dyDescent="0.2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 x14ac:dyDescent="0.2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 x14ac:dyDescent="0.2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 x14ac:dyDescent="0.2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 x14ac:dyDescent="0.2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 x14ac:dyDescent="0.2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 x14ac:dyDescent="0.2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 x14ac:dyDescent="0.2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 x14ac:dyDescent="0.2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 x14ac:dyDescent="0.2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 x14ac:dyDescent="0.2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 x14ac:dyDescent="0.2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 x14ac:dyDescent="0.2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 x14ac:dyDescent="0.2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 x14ac:dyDescent="0.2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 x14ac:dyDescent="0.2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 x14ac:dyDescent="0.2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 x14ac:dyDescent="0.2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 x14ac:dyDescent="0.2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 x14ac:dyDescent="0.2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 x14ac:dyDescent="0.2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 x14ac:dyDescent="0.2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 x14ac:dyDescent="0.2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 x14ac:dyDescent="0.2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 x14ac:dyDescent="0.2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 x14ac:dyDescent="0.2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 x14ac:dyDescent="0.2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 x14ac:dyDescent="0.2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 x14ac:dyDescent="0.2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 x14ac:dyDescent="0.2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 x14ac:dyDescent="0.2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 x14ac:dyDescent="0.2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 x14ac:dyDescent="0.2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 x14ac:dyDescent="0.2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 x14ac:dyDescent="0.2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 x14ac:dyDescent="0.2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 x14ac:dyDescent="0.2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 x14ac:dyDescent="0.2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 x14ac:dyDescent="0.2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 x14ac:dyDescent="0.2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 x14ac:dyDescent="0.2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 x14ac:dyDescent="0.2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 x14ac:dyDescent="0.2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 x14ac:dyDescent="0.2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 x14ac:dyDescent="0.2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 x14ac:dyDescent="0.2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 x14ac:dyDescent="0.2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 x14ac:dyDescent="0.2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 x14ac:dyDescent="0.2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 x14ac:dyDescent="0.2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 x14ac:dyDescent="0.2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 x14ac:dyDescent="0.2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 x14ac:dyDescent="0.2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 x14ac:dyDescent="0.2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 x14ac:dyDescent="0.2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 x14ac:dyDescent="0.2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 x14ac:dyDescent="0.2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 x14ac:dyDescent="0.2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 x14ac:dyDescent="0.2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 x14ac:dyDescent="0.2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 x14ac:dyDescent="0.2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 x14ac:dyDescent="0.2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 x14ac:dyDescent="0.2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 x14ac:dyDescent="0.2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 x14ac:dyDescent="0.2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 x14ac:dyDescent="0.2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 x14ac:dyDescent="0.2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 x14ac:dyDescent="0.2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 x14ac:dyDescent="0.2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 x14ac:dyDescent="0.2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 x14ac:dyDescent="0.2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 x14ac:dyDescent="0.2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 x14ac:dyDescent="0.2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 x14ac:dyDescent="0.2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 x14ac:dyDescent="0.2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 x14ac:dyDescent="0.2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 x14ac:dyDescent="0.2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 x14ac:dyDescent="0.2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 x14ac:dyDescent="0.2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 x14ac:dyDescent="0.2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 x14ac:dyDescent="0.2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 x14ac:dyDescent="0.2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 x14ac:dyDescent="0.2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 x14ac:dyDescent="0.2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 x14ac:dyDescent="0.2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 x14ac:dyDescent="0.2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 x14ac:dyDescent="0.2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 x14ac:dyDescent="0.2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 x14ac:dyDescent="0.2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 x14ac:dyDescent="0.2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 x14ac:dyDescent="0.2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 x14ac:dyDescent="0.2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 x14ac:dyDescent="0.2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 x14ac:dyDescent="0.2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 x14ac:dyDescent="0.2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 x14ac:dyDescent="0.2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 x14ac:dyDescent="0.2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 x14ac:dyDescent="0.2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 x14ac:dyDescent="0.2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 x14ac:dyDescent="0.2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 x14ac:dyDescent="0.2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 x14ac:dyDescent="0.2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 x14ac:dyDescent="0.2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 x14ac:dyDescent="0.2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 x14ac:dyDescent="0.2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 x14ac:dyDescent="0.2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 x14ac:dyDescent="0.2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 x14ac:dyDescent="0.2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 x14ac:dyDescent="0.2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 x14ac:dyDescent="0.2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 x14ac:dyDescent="0.2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 x14ac:dyDescent="0.2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 x14ac:dyDescent="0.2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 x14ac:dyDescent="0.2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 x14ac:dyDescent="0.2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 x14ac:dyDescent="0.2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 x14ac:dyDescent="0.2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 x14ac:dyDescent="0.2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 x14ac:dyDescent="0.2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 x14ac:dyDescent="0.2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 x14ac:dyDescent="0.2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 x14ac:dyDescent="0.2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 x14ac:dyDescent="0.2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 x14ac:dyDescent="0.2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 x14ac:dyDescent="0.2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 x14ac:dyDescent="0.2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 x14ac:dyDescent="0.2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 x14ac:dyDescent="0.2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 x14ac:dyDescent="0.2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 x14ac:dyDescent="0.2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 x14ac:dyDescent="0.2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 x14ac:dyDescent="0.2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 x14ac:dyDescent="0.2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 x14ac:dyDescent="0.2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 x14ac:dyDescent="0.2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 x14ac:dyDescent="0.2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 x14ac:dyDescent="0.2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 x14ac:dyDescent="0.2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 x14ac:dyDescent="0.2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 x14ac:dyDescent="0.2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 x14ac:dyDescent="0.2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 x14ac:dyDescent="0.2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 x14ac:dyDescent="0.2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 x14ac:dyDescent="0.2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 x14ac:dyDescent="0.2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 x14ac:dyDescent="0.2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 x14ac:dyDescent="0.2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 x14ac:dyDescent="0.2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 x14ac:dyDescent="0.2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 x14ac:dyDescent="0.2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 x14ac:dyDescent="0.2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 x14ac:dyDescent="0.2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 x14ac:dyDescent="0.2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 x14ac:dyDescent="0.2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 x14ac:dyDescent="0.2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 x14ac:dyDescent="0.2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 x14ac:dyDescent="0.2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 x14ac:dyDescent="0.2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 x14ac:dyDescent="0.2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 x14ac:dyDescent="0.2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 x14ac:dyDescent="0.2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 x14ac:dyDescent="0.2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 x14ac:dyDescent="0.2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 x14ac:dyDescent="0.2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 x14ac:dyDescent="0.2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 x14ac:dyDescent="0.2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 x14ac:dyDescent="0.2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 x14ac:dyDescent="0.2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 x14ac:dyDescent="0.2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 x14ac:dyDescent="0.2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 x14ac:dyDescent="0.2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 x14ac:dyDescent="0.2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 x14ac:dyDescent="0.2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 x14ac:dyDescent="0.2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 x14ac:dyDescent="0.2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 x14ac:dyDescent="0.2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 x14ac:dyDescent="0.2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 x14ac:dyDescent="0.2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 x14ac:dyDescent="0.2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 x14ac:dyDescent="0.2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 x14ac:dyDescent="0.2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 x14ac:dyDescent="0.2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 x14ac:dyDescent="0.2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 x14ac:dyDescent="0.2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 x14ac:dyDescent="0.2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 x14ac:dyDescent="0.2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 x14ac:dyDescent="0.2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 x14ac:dyDescent="0.2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 x14ac:dyDescent="0.2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 x14ac:dyDescent="0.2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 x14ac:dyDescent="0.2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 x14ac:dyDescent="0.2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 x14ac:dyDescent="0.2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 x14ac:dyDescent="0.2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 x14ac:dyDescent="0.2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 x14ac:dyDescent="0.2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 x14ac:dyDescent="0.2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 x14ac:dyDescent="0.2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 x14ac:dyDescent="0.2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 x14ac:dyDescent="0.2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 x14ac:dyDescent="0.2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 x14ac:dyDescent="0.2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 x14ac:dyDescent="0.2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 x14ac:dyDescent="0.2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 x14ac:dyDescent="0.2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 x14ac:dyDescent="0.2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 x14ac:dyDescent="0.2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 x14ac:dyDescent="0.2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 x14ac:dyDescent="0.2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 x14ac:dyDescent="0.2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 x14ac:dyDescent="0.2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 x14ac:dyDescent="0.2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 x14ac:dyDescent="0.2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 x14ac:dyDescent="0.2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ht="14.25" x14ac:dyDescent="0.2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14.25" x14ac:dyDescent="0.2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 x14ac:dyDescent="0.2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 x14ac:dyDescent="0.2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 x14ac:dyDescent="0.2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 x14ac:dyDescent="0.2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ht="14.25" x14ac:dyDescent="0.2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ht="14.25" x14ac:dyDescent="0.2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ht="14.25" x14ac:dyDescent="0.2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ht="14.25" x14ac:dyDescent="0.2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ht="14.25" x14ac:dyDescent="0.2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ht="14.25" x14ac:dyDescent="0.2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 x14ac:dyDescent="0.2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 x14ac:dyDescent="0.2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 x14ac:dyDescent="0.2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 x14ac:dyDescent="0.2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 x14ac:dyDescent="0.2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 x14ac:dyDescent="0.2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 x14ac:dyDescent="0.2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 x14ac:dyDescent="0.2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 x14ac:dyDescent="0.2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 x14ac:dyDescent="0.2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 x14ac:dyDescent="0.2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 x14ac:dyDescent="0.2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 x14ac:dyDescent="0.2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 x14ac:dyDescent="0.2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 x14ac:dyDescent="0.2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 x14ac:dyDescent="0.2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 x14ac:dyDescent="0.2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 x14ac:dyDescent="0.2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 x14ac:dyDescent="0.2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 x14ac:dyDescent="0.2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 x14ac:dyDescent="0.2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 x14ac:dyDescent="0.2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 x14ac:dyDescent="0.2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 x14ac:dyDescent="0.2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 x14ac:dyDescent="0.2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 x14ac:dyDescent="0.2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 x14ac:dyDescent="0.2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 x14ac:dyDescent="0.2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 x14ac:dyDescent="0.2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 x14ac:dyDescent="0.2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 x14ac:dyDescent="0.2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 x14ac:dyDescent="0.2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 x14ac:dyDescent="0.2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 x14ac:dyDescent="0.2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 x14ac:dyDescent="0.2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 x14ac:dyDescent="0.2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 x14ac:dyDescent="0.2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 x14ac:dyDescent="0.2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 x14ac:dyDescent="0.2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 x14ac:dyDescent="0.2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 x14ac:dyDescent="0.2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 x14ac:dyDescent="0.2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 x14ac:dyDescent="0.2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 x14ac:dyDescent="0.2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 x14ac:dyDescent="0.2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 x14ac:dyDescent="0.2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 x14ac:dyDescent="0.2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 x14ac:dyDescent="0.2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 x14ac:dyDescent="0.2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 x14ac:dyDescent="0.2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 x14ac:dyDescent="0.2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 x14ac:dyDescent="0.2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 x14ac:dyDescent="0.2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 x14ac:dyDescent="0.2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 x14ac:dyDescent="0.2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 x14ac:dyDescent="0.2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 x14ac:dyDescent="0.2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 x14ac:dyDescent="0.2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 x14ac:dyDescent="0.2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 x14ac:dyDescent="0.2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 x14ac:dyDescent="0.2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 x14ac:dyDescent="0.2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 x14ac:dyDescent="0.2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 x14ac:dyDescent="0.2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 x14ac:dyDescent="0.2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 x14ac:dyDescent="0.2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 x14ac:dyDescent="0.2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 x14ac:dyDescent="0.2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 x14ac:dyDescent="0.2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 x14ac:dyDescent="0.2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 x14ac:dyDescent="0.2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 x14ac:dyDescent="0.2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 x14ac:dyDescent="0.2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 x14ac:dyDescent="0.2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 x14ac:dyDescent="0.2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 x14ac:dyDescent="0.2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 x14ac:dyDescent="0.2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 x14ac:dyDescent="0.2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 x14ac:dyDescent="0.2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 x14ac:dyDescent="0.2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 x14ac:dyDescent="0.2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 x14ac:dyDescent="0.2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 x14ac:dyDescent="0.2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 x14ac:dyDescent="0.2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 x14ac:dyDescent="0.2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 x14ac:dyDescent="0.2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 x14ac:dyDescent="0.2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 x14ac:dyDescent="0.2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 x14ac:dyDescent="0.2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 x14ac:dyDescent="0.2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 x14ac:dyDescent="0.2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 x14ac:dyDescent="0.2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 x14ac:dyDescent="0.2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 x14ac:dyDescent="0.2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 x14ac:dyDescent="0.2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 x14ac:dyDescent="0.2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 x14ac:dyDescent="0.2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 x14ac:dyDescent="0.2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 x14ac:dyDescent="0.2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 x14ac:dyDescent="0.2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 x14ac:dyDescent="0.2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 x14ac:dyDescent="0.2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 x14ac:dyDescent="0.2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 x14ac:dyDescent="0.2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 x14ac:dyDescent="0.2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 x14ac:dyDescent="0.2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 x14ac:dyDescent="0.2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 x14ac:dyDescent="0.2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 x14ac:dyDescent="0.2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 x14ac:dyDescent="0.2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 x14ac:dyDescent="0.2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 x14ac:dyDescent="0.2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 x14ac:dyDescent="0.2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 x14ac:dyDescent="0.2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 x14ac:dyDescent="0.2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 x14ac:dyDescent="0.2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 x14ac:dyDescent="0.2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 x14ac:dyDescent="0.2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 x14ac:dyDescent="0.2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 x14ac:dyDescent="0.2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 x14ac:dyDescent="0.2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 x14ac:dyDescent="0.2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 x14ac:dyDescent="0.2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 x14ac:dyDescent="0.2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 x14ac:dyDescent="0.2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 x14ac:dyDescent="0.2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 x14ac:dyDescent="0.2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 x14ac:dyDescent="0.2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 x14ac:dyDescent="0.2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 x14ac:dyDescent="0.2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 x14ac:dyDescent="0.2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 x14ac:dyDescent="0.2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 x14ac:dyDescent="0.2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 x14ac:dyDescent="0.2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 x14ac:dyDescent="0.2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 x14ac:dyDescent="0.2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 x14ac:dyDescent="0.2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 x14ac:dyDescent="0.2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 x14ac:dyDescent="0.2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 x14ac:dyDescent="0.2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 x14ac:dyDescent="0.2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 x14ac:dyDescent="0.2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 x14ac:dyDescent="0.2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 x14ac:dyDescent="0.2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ht="14.25" x14ac:dyDescent="0.2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ht="14.25" x14ac:dyDescent="0.2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 x14ac:dyDescent="0.2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 x14ac:dyDescent="0.2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ht="14.25" x14ac:dyDescent="0.2">
      <c r="A3789" s="24"/>
      <c r="B3789" s="11"/>
      <c r="C3789" s="25"/>
      <c r="D3789" s="25"/>
      <c r="E3789" s="27"/>
      <c r="F3789" s="24"/>
      <c r="G3789" s="14"/>
      <c r="H3789" s="15"/>
      <c r="I3789" s="24"/>
      <c r="J3789" s="24"/>
      <c r="K3789" s="25"/>
      <c r="L3789" s="11"/>
      <c r="M3789" s="15"/>
      <c r="N3789" s="10"/>
      <c r="O3789" s="10"/>
      <c r="P3789" s="12"/>
      <c r="Q3789" s="17"/>
      <c r="R3789" s="18"/>
      <c r="S3789" s="18"/>
      <c r="T3789" s="17"/>
    </row>
    <row r="3790" spans="1:20" ht="14.25" x14ac:dyDescent="0.2">
      <c r="A3790" s="24"/>
      <c r="B3790" s="11"/>
      <c r="C3790" s="25"/>
      <c r="D3790" s="25"/>
      <c r="E3790" s="27"/>
      <c r="F3790" s="24"/>
      <c r="G3790" s="14"/>
      <c r="H3790" s="15"/>
      <c r="I3790" s="24"/>
      <c r="J3790" s="24"/>
      <c r="K3790" s="25"/>
      <c r="L3790" s="11"/>
      <c r="M3790" s="15"/>
      <c r="N3790" s="10"/>
      <c r="O3790" s="10"/>
      <c r="P3790" s="12"/>
      <c r="Q3790" s="17"/>
      <c r="R3790" s="18"/>
      <c r="S3790" s="18"/>
      <c r="T3790" s="17"/>
    </row>
    <row r="3791" spans="1:20" ht="14.25" x14ac:dyDescent="0.2">
      <c r="A3791" s="10"/>
      <c r="B3791" s="11"/>
      <c r="C3791" s="12"/>
      <c r="D3791" s="12"/>
      <c r="E3791" s="13"/>
      <c r="F3791" s="24"/>
      <c r="G3791" s="14"/>
      <c r="H3791" s="15"/>
      <c r="I3791" s="24"/>
      <c r="J3791" s="24"/>
      <c r="K3791" s="25"/>
      <c r="L3791" s="11"/>
      <c r="M3791" s="15"/>
      <c r="N3791" s="24"/>
      <c r="O3791" s="24"/>
      <c r="P3791" s="25"/>
      <c r="Q3791" s="17"/>
      <c r="R3791" s="18"/>
      <c r="S3791" s="18"/>
      <c r="T3791" s="17"/>
    </row>
    <row r="3792" spans="1:20" ht="14.25" x14ac:dyDescent="0.2">
      <c r="A3792" s="10"/>
      <c r="B3792" s="11"/>
      <c r="C3792" s="12"/>
      <c r="D3792" s="12"/>
      <c r="E3792" s="13"/>
      <c r="F3792" s="24"/>
      <c r="G3792" s="14"/>
      <c r="H3792" s="15"/>
      <c r="I3792" s="33"/>
      <c r="J3792" s="24"/>
      <c r="K3792" s="25"/>
      <c r="L3792" s="11"/>
      <c r="M3792" s="15"/>
      <c r="N3792" s="33"/>
      <c r="O3792" s="24"/>
      <c r="P3792" s="25"/>
      <c r="Q3792" s="17"/>
      <c r="R3792" s="18"/>
      <c r="S3792" s="18"/>
      <c r="T3792" s="17"/>
    </row>
    <row r="3793" spans="1:20" ht="14.25" x14ac:dyDescent="0.2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ht="14.25" x14ac:dyDescent="0.2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ht="14.25" x14ac:dyDescent="0.2">
      <c r="A3795" s="10"/>
      <c r="B3795" s="11"/>
      <c r="C3795" s="12"/>
      <c r="D3795" s="12"/>
      <c r="E3795" s="13"/>
      <c r="F3795" s="24"/>
      <c r="G3795" s="14"/>
      <c r="H3795" s="15"/>
      <c r="I3795" s="33"/>
      <c r="J3795" s="24"/>
      <c r="K3795" s="25"/>
      <c r="L3795" s="11"/>
      <c r="M3795" s="15"/>
      <c r="N3795" s="10"/>
      <c r="O3795" s="10"/>
      <c r="P3795" s="12"/>
      <c r="Q3795" s="17"/>
      <c r="R3795" s="18"/>
      <c r="S3795" s="18"/>
      <c r="T3795" s="17"/>
    </row>
    <row r="3796" spans="1:20" ht="14.25" x14ac:dyDescent="0.2">
      <c r="A3796" s="10"/>
      <c r="B3796" s="11"/>
      <c r="C3796" s="12"/>
      <c r="D3796" s="12"/>
      <c r="E3796" s="13"/>
      <c r="F3796" s="24"/>
      <c r="G3796" s="14"/>
      <c r="H3796" s="15"/>
      <c r="I3796" s="24"/>
      <c r="J3796" s="24"/>
      <c r="K3796" s="25"/>
      <c r="L3796" s="11"/>
      <c r="M3796" s="15"/>
      <c r="N3796" s="10"/>
      <c r="O3796" s="10"/>
      <c r="P3796" s="12"/>
      <c r="Q3796" s="17"/>
      <c r="R3796" s="18"/>
      <c r="S3796" s="18"/>
      <c r="T3796" s="17"/>
    </row>
    <row r="3797" spans="1:20" ht="14.25" x14ac:dyDescent="0.2">
      <c r="A3797" s="10"/>
      <c r="B3797" s="11"/>
      <c r="C3797" s="12"/>
      <c r="D3797" s="12"/>
      <c r="E3797" s="13"/>
      <c r="F3797" s="24"/>
      <c r="G3797" s="14"/>
      <c r="H3797" s="15"/>
      <c r="I3797" s="24"/>
      <c r="J3797" s="24"/>
      <c r="K3797" s="25"/>
      <c r="L3797" s="11"/>
      <c r="M3797" s="15"/>
      <c r="N3797" s="24"/>
      <c r="O3797" s="24"/>
      <c r="P3797" s="25"/>
      <c r="Q3797" s="17"/>
      <c r="R3797" s="18"/>
      <c r="S3797" s="18"/>
      <c r="T3797" s="17"/>
    </row>
    <row r="3798" spans="1:20" ht="14.25" x14ac:dyDescent="0.2">
      <c r="A3798" s="10"/>
      <c r="B3798" s="11"/>
      <c r="C3798" s="12"/>
      <c r="D3798" s="12"/>
      <c r="E3798" s="13"/>
      <c r="F3798" s="24"/>
      <c r="G3798" s="14"/>
      <c r="H3798" s="15"/>
      <c r="I3798" s="33"/>
      <c r="J3798" s="24"/>
      <c r="K3798" s="25"/>
      <c r="L3798" s="11"/>
      <c r="M3798" s="15"/>
      <c r="N3798" s="33"/>
      <c r="O3798" s="24"/>
      <c r="P3798" s="25"/>
      <c r="Q3798" s="17"/>
      <c r="R3798" s="18"/>
      <c r="S3798" s="18"/>
      <c r="T3798" s="17"/>
    </row>
    <row r="3799" spans="1:20" ht="14.25" x14ac:dyDescent="0.2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ht="14.25" x14ac:dyDescent="0.2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ht="14.25" x14ac:dyDescent="0.2">
      <c r="A3801" s="10"/>
      <c r="B3801" s="16"/>
      <c r="C3801" s="12"/>
      <c r="D3801" s="12"/>
      <c r="E3801" s="13"/>
      <c r="F3801" s="24"/>
      <c r="G3801" s="14"/>
      <c r="H3801" s="15"/>
      <c r="I3801" s="10"/>
      <c r="J3801" s="26"/>
      <c r="K3801" s="25"/>
      <c r="L3801" s="11"/>
      <c r="M3801" s="15"/>
      <c r="N3801" s="10"/>
      <c r="O3801" s="26"/>
      <c r="P3801" s="25"/>
      <c r="Q3801" s="17"/>
      <c r="R3801" s="18"/>
      <c r="S3801" s="18"/>
      <c r="T3801" s="17"/>
    </row>
    <row r="3802" spans="1:20" ht="14.25" x14ac:dyDescent="0.2">
      <c r="A3802" s="10"/>
      <c r="B3802" s="16"/>
      <c r="C3802" s="12"/>
      <c r="D3802" s="12"/>
      <c r="E3802" s="13"/>
      <c r="F3802" s="24"/>
      <c r="G3802" s="14"/>
      <c r="H3802" s="15"/>
      <c r="I3802" s="10"/>
      <c r="J3802" s="26"/>
      <c r="K3802" s="25"/>
      <c r="L3802" s="11"/>
      <c r="M3802" s="15"/>
      <c r="N3802" s="10"/>
      <c r="O3802" s="26"/>
      <c r="P3802" s="25"/>
      <c r="Q3802" s="17"/>
      <c r="R3802" s="18"/>
      <c r="S3802" s="18"/>
      <c r="T3802" s="17"/>
    </row>
    <row r="3803" spans="1:20" ht="14.25" x14ac:dyDescent="0.2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 x14ac:dyDescent="0.2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 x14ac:dyDescent="0.2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 x14ac:dyDescent="0.2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 x14ac:dyDescent="0.2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 x14ac:dyDescent="0.2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 x14ac:dyDescent="0.2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 x14ac:dyDescent="0.2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 x14ac:dyDescent="0.2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 x14ac:dyDescent="0.2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 x14ac:dyDescent="0.2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 x14ac:dyDescent="0.2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 x14ac:dyDescent="0.2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 x14ac:dyDescent="0.2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ht="14.25" x14ac:dyDescent="0.2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 x14ac:dyDescent="0.2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 x14ac:dyDescent="0.2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 x14ac:dyDescent="0.2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 x14ac:dyDescent="0.2">
      <c r="A4740" s="24"/>
      <c r="B4740" s="11"/>
      <c r="C4740" s="25"/>
      <c r="D4740" s="25"/>
      <c r="E4740" s="27"/>
      <c r="F4740" s="24"/>
      <c r="G4740" s="14"/>
      <c r="H4740" s="15"/>
      <c r="I4740" s="24"/>
      <c r="J4740" s="24"/>
      <c r="K4740" s="25"/>
      <c r="L4740" s="11"/>
      <c r="M4740" s="15"/>
      <c r="N4740" s="10"/>
      <c r="O4740" s="10"/>
      <c r="P4740" s="12"/>
      <c r="Q4740" s="17"/>
      <c r="R4740" s="18"/>
      <c r="S4740" s="18"/>
      <c r="T4740" s="17"/>
    </row>
    <row r="4741" spans="1:20" ht="14.25" x14ac:dyDescent="0.2">
      <c r="A4741" s="24"/>
      <c r="B4741" s="11"/>
      <c r="C4741" s="25"/>
      <c r="D4741" s="25"/>
      <c r="E4741" s="27"/>
      <c r="F4741" s="24"/>
      <c r="G4741" s="14"/>
      <c r="H4741" s="15"/>
      <c r="I4741" s="24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ht="14.25" x14ac:dyDescent="0.2">
      <c r="A4742" s="10"/>
      <c r="B4742" s="11"/>
      <c r="C4742" s="12"/>
      <c r="D4742" s="12"/>
      <c r="E4742" s="13"/>
      <c r="F4742" s="24"/>
      <c r="G4742" s="14"/>
      <c r="H4742" s="15"/>
      <c r="I4742" s="33"/>
      <c r="J4742" s="24"/>
      <c r="K4742" s="25"/>
      <c r="L4742" s="11"/>
      <c r="M4742" s="15"/>
      <c r="N4742" s="33"/>
      <c r="O4742" s="24"/>
      <c r="P4742" s="25"/>
      <c r="Q4742" s="17"/>
      <c r="R4742" s="18"/>
      <c r="S4742" s="18"/>
      <c r="T4742" s="17"/>
    </row>
    <row r="4743" spans="1:20" ht="14.25" x14ac:dyDescent="0.2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ht="14.25" x14ac:dyDescent="0.2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ht="14.25" x14ac:dyDescent="0.2">
      <c r="A4745" s="10"/>
      <c r="B4745" s="11"/>
      <c r="C4745" s="12"/>
      <c r="D4745" s="12"/>
      <c r="E4745" s="13"/>
      <c r="F4745" s="24"/>
      <c r="G4745" s="14"/>
      <c r="H4745" s="15"/>
      <c r="I4745" s="33"/>
      <c r="J4745" s="24"/>
      <c r="K4745" s="25"/>
      <c r="L4745" s="11"/>
      <c r="M4745" s="15"/>
      <c r="N4745" s="10"/>
      <c r="O4745" s="10"/>
      <c r="P4745" s="12"/>
      <c r="Q4745" s="17"/>
      <c r="R4745" s="18"/>
      <c r="S4745" s="18"/>
      <c r="T4745" s="17"/>
    </row>
    <row r="4746" spans="1:20" ht="14.25" x14ac:dyDescent="0.2">
      <c r="A4746" s="10"/>
      <c r="B4746" s="11"/>
      <c r="C4746" s="12"/>
      <c r="D4746" s="12"/>
      <c r="E4746" s="13"/>
      <c r="F4746" s="24"/>
      <c r="G4746" s="14"/>
      <c r="H4746" s="15"/>
      <c r="I4746" s="24"/>
      <c r="J4746" s="24"/>
      <c r="K4746" s="25"/>
      <c r="L4746" s="11"/>
      <c r="M4746" s="15"/>
      <c r="N4746" s="10"/>
      <c r="O4746" s="10"/>
      <c r="P4746" s="12"/>
      <c r="Q4746" s="17"/>
      <c r="R4746" s="18"/>
      <c r="S4746" s="18"/>
      <c r="T4746" s="17"/>
    </row>
    <row r="4747" spans="1:20" ht="14.25" x14ac:dyDescent="0.2">
      <c r="A4747" s="10"/>
      <c r="B4747" s="11"/>
      <c r="C4747" s="12"/>
      <c r="D4747" s="12"/>
      <c r="E4747" s="13"/>
      <c r="F4747" s="24"/>
      <c r="G4747" s="14"/>
      <c r="H4747" s="15"/>
      <c r="I4747" s="24"/>
      <c r="J4747" s="24"/>
      <c r="K4747" s="25"/>
      <c r="L4747" s="11"/>
      <c r="M4747" s="15"/>
      <c r="N4747" s="24"/>
      <c r="O4747" s="24"/>
      <c r="P4747" s="25"/>
      <c r="Q4747" s="17"/>
      <c r="R4747" s="18"/>
      <c r="S4747" s="18"/>
      <c r="T4747" s="17"/>
    </row>
    <row r="4748" spans="1:20" ht="14.25" x14ac:dyDescent="0.2">
      <c r="A4748" s="10"/>
      <c r="B4748" s="11"/>
      <c r="C4748" s="12"/>
      <c r="D4748" s="12"/>
      <c r="E4748" s="13"/>
      <c r="F4748" s="24"/>
      <c r="G4748" s="14"/>
      <c r="H4748" s="15"/>
      <c r="I4748" s="33"/>
      <c r="J4748" s="24"/>
      <c r="K4748" s="25"/>
      <c r="L4748" s="11"/>
      <c r="M4748" s="15"/>
      <c r="N4748" s="33"/>
      <c r="O4748" s="24"/>
      <c r="P4748" s="25"/>
      <c r="Q4748" s="17"/>
      <c r="R4748" s="18"/>
      <c r="S4748" s="18"/>
      <c r="T4748" s="17"/>
    </row>
    <row r="4749" spans="1:20" ht="14.25" x14ac:dyDescent="0.2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ht="14.25" x14ac:dyDescent="0.2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ht="14.25" x14ac:dyDescent="0.2">
      <c r="A4751" s="10"/>
      <c r="B4751" s="16"/>
      <c r="C4751" s="12"/>
      <c r="D4751" s="12"/>
      <c r="E4751" s="13"/>
      <c r="F4751" s="24"/>
      <c r="G4751" s="14"/>
      <c r="H4751" s="15"/>
      <c r="I4751" s="10"/>
      <c r="J4751" s="26"/>
      <c r="K4751" s="25"/>
      <c r="L4751" s="11"/>
      <c r="M4751" s="15"/>
      <c r="N4751" s="10"/>
      <c r="O4751" s="26"/>
      <c r="P4751" s="25"/>
      <c r="Q4751" s="17"/>
      <c r="R4751" s="18"/>
      <c r="S4751" s="18"/>
      <c r="T4751" s="17"/>
    </row>
    <row r="4752" spans="1:20" ht="14.25" x14ac:dyDescent="0.2">
      <c r="A4752" s="10"/>
      <c r="B4752" s="16"/>
      <c r="C4752" s="12"/>
      <c r="D4752" s="12"/>
      <c r="E4752" s="13"/>
      <c r="F4752" s="24"/>
      <c r="G4752" s="14"/>
      <c r="H4752" s="15"/>
      <c r="I4752" s="10"/>
      <c r="J4752" s="26"/>
      <c r="K4752" s="25"/>
      <c r="L4752" s="11"/>
      <c r="M4752" s="15"/>
      <c r="N4752" s="10"/>
      <c r="O4752" s="26"/>
      <c r="P4752" s="25"/>
      <c r="Q4752" s="17"/>
      <c r="R4752" s="18"/>
      <c r="S4752" s="18"/>
      <c r="T4752" s="17"/>
    </row>
    <row r="4753" spans="1:20" ht="14.25" x14ac:dyDescent="0.2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 x14ac:dyDescent="0.2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 x14ac:dyDescent="0.2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 x14ac:dyDescent="0.2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 x14ac:dyDescent="0.2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 x14ac:dyDescent="0.2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 x14ac:dyDescent="0.2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 x14ac:dyDescent="0.2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 x14ac:dyDescent="0.2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 x14ac:dyDescent="0.2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 x14ac:dyDescent="0.2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 x14ac:dyDescent="0.2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 x14ac:dyDescent="0.2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 x14ac:dyDescent="0.2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ht="14.25" x14ac:dyDescent="0.2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 x14ac:dyDescent="0.2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 x14ac:dyDescent="0.2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 x14ac:dyDescent="0.2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 x14ac:dyDescent="0.2">
      <c r="A5692" s="24"/>
      <c r="B5692" s="11"/>
      <c r="C5692" s="25"/>
      <c r="D5692" s="25"/>
      <c r="E5692" s="27"/>
      <c r="F5692" s="24"/>
      <c r="G5692" s="14"/>
      <c r="H5692" s="15"/>
      <c r="I5692" s="24"/>
      <c r="J5692" s="24"/>
      <c r="K5692" s="25"/>
      <c r="L5692" s="11"/>
      <c r="M5692" s="15"/>
      <c r="N5692" s="10"/>
      <c r="O5692" s="10"/>
      <c r="P5692" s="12"/>
      <c r="Q5692" s="17"/>
      <c r="R5692" s="18"/>
      <c r="S5692" s="18"/>
      <c r="T5692" s="17"/>
    </row>
    <row r="5693" spans="1:20" ht="14.25" x14ac:dyDescent="0.2">
      <c r="A5693" s="24"/>
      <c r="B5693" s="11"/>
      <c r="C5693" s="25"/>
      <c r="D5693" s="25"/>
      <c r="E5693" s="27"/>
      <c r="F5693" s="24"/>
      <c r="G5693" s="14"/>
      <c r="H5693" s="15"/>
      <c r="I5693" s="24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ht="14.25" x14ac:dyDescent="0.2">
      <c r="A5694" s="10"/>
      <c r="B5694" s="11"/>
      <c r="C5694" s="12"/>
      <c r="D5694" s="12"/>
      <c r="E5694" s="13"/>
      <c r="F5694" s="24"/>
      <c r="G5694" s="14"/>
      <c r="H5694" s="15"/>
      <c r="I5694" s="33"/>
      <c r="J5694" s="24"/>
      <c r="K5694" s="25"/>
      <c r="L5694" s="11"/>
      <c r="M5694" s="15"/>
      <c r="N5694" s="33"/>
      <c r="O5694" s="24"/>
      <c r="P5694" s="25"/>
      <c r="Q5694" s="17"/>
      <c r="R5694" s="18"/>
      <c r="S5694" s="18"/>
      <c r="T5694" s="17"/>
    </row>
    <row r="5695" spans="1:20" ht="14.25" x14ac:dyDescent="0.2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ht="14.25" x14ac:dyDescent="0.2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ht="14.25" x14ac:dyDescent="0.2">
      <c r="A5697" s="10"/>
      <c r="B5697" s="11"/>
      <c r="C5697" s="12"/>
      <c r="D5697" s="12"/>
      <c r="E5697" s="13"/>
      <c r="F5697" s="24"/>
      <c r="G5697" s="14"/>
      <c r="H5697" s="15"/>
      <c r="I5697" s="33"/>
      <c r="J5697" s="24"/>
      <c r="K5697" s="25"/>
      <c r="L5697" s="11"/>
      <c r="M5697" s="15"/>
      <c r="N5697" s="10"/>
      <c r="O5697" s="10"/>
      <c r="P5697" s="12"/>
      <c r="Q5697" s="17"/>
      <c r="R5697" s="18"/>
      <c r="S5697" s="18"/>
      <c r="T5697" s="17"/>
    </row>
    <row r="5698" spans="1:20" ht="14.25" x14ac:dyDescent="0.2">
      <c r="A5698" s="10"/>
      <c r="B5698" s="11"/>
      <c r="C5698" s="12"/>
      <c r="D5698" s="12"/>
      <c r="E5698" s="13"/>
      <c r="F5698" s="24"/>
      <c r="G5698" s="14"/>
      <c r="H5698" s="15"/>
      <c r="I5698" s="24"/>
      <c r="J5698" s="24"/>
      <c r="K5698" s="25"/>
      <c r="L5698" s="11"/>
      <c r="M5698" s="15"/>
      <c r="N5698" s="10"/>
      <c r="O5698" s="10"/>
      <c r="P5698" s="12"/>
      <c r="Q5698" s="17"/>
      <c r="R5698" s="18"/>
      <c r="S5698" s="18"/>
      <c r="T5698" s="17"/>
    </row>
    <row r="5699" spans="1:20" ht="14.25" x14ac:dyDescent="0.2">
      <c r="A5699" s="10"/>
      <c r="B5699" s="11"/>
      <c r="C5699" s="12"/>
      <c r="D5699" s="12"/>
      <c r="E5699" s="13"/>
      <c r="F5699" s="24"/>
      <c r="G5699" s="14"/>
      <c r="H5699" s="15"/>
      <c r="I5699" s="24"/>
      <c r="J5699" s="24"/>
      <c r="K5699" s="25"/>
      <c r="L5699" s="11"/>
      <c r="M5699" s="15"/>
      <c r="N5699" s="24"/>
      <c r="O5699" s="24"/>
      <c r="P5699" s="25"/>
      <c r="Q5699" s="17"/>
      <c r="R5699" s="18"/>
      <c r="S5699" s="18"/>
      <c r="T5699" s="17"/>
    </row>
    <row r="5700" spans="1:20" ht="14.25" x14ac:dyDescent="0.2">
      <c r="A5700" s="10"/>
      <c r="B5700" s="11"/>
      <c r="C5700" s="12"/>
      <c r="D5700" s="12"/>
      <c r="E5700" s="13"/>
      <c r="F5700" s="24"/>
      <c r="G5700" s="14"/>
      <c r="H5700" s="15"/>
      <c r="I5700" s="33"/>
      <c r="J5700" s="24"/>
      <c r="K5700" s="25"/>
      <c r="L5700" s="11"/>
      <c r="M5700" s="15"/>
      <c r="N5700" s="33"/>
      <c r="O5700" s="24"/>
      <c r="P5700" s="25"/>
      <c r="Q5700" s="17"/>
      <c r="R5700" s="18"/>
      <c r="S5700" s="18"/>
      <c r="T5700" s="17"/>
    </row>
    <row r="5701" spans="1:20" ht="14.25" x14ac:dyDescent="0.2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ht="14.25" x14ac:dyDescent="0.2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ht="14.25" x14ac:dyDescent="0.2">
      <c r="A5703" s="10"/>
      <c r="B5703" s="16"/>
      <c r="C5703" s="12"/>
      <c r="D5703" s="12"/>
      <c r="E5703" s="13"/>
      <c r="F5703" s="24"/>
      <c r="G5703" s="14"/>
      <c r="H5703" s="15"/>
      <c r="I5703" s="10"/>
      <c r="J5703" s="26"/>
      <c r="K5703" s="25"/>
      <c r="L5703" s="11"/>
      <c r="M5703" s="15"/>
      <c r="N5703" s="10"/>
      <c r="O5703" s="26"/>
      <c r="P5703" s="25"/>
      <c r="Q5703" s="17"/>
      <c r="R5703" s="18"/>
      <c r="S5703" s="18"/>
      <c r="T5703" s="17"/>
    </row>
    <row r="5704" spans="1:20" ht="14.25" x14ac:dyDescent="0.2">
      <c r="A5704" s="10"/>
      <c r="B5704" s="16"/>
      <c r="C5704" s="12"/>
      <c r="D5704" s="12"/>
      <c r="E5704" s="13"/>
      <c r="F5704" s="24"/>
      <c r="G5704" s="14"/>
      <c r="H5704" s="15"/>
      <c r="I5704" s="10"/>
      <c r="J5704" s="26"/>
      <c r="K5704" s="25"/>
      <c r="L5704" s="11"/>
      <c r="M5704" s="15"/>
      <c r="N5704" s="10"/>
      <c r="O5704" s="26"/>
      <c r="P5704" s="25"/>
      <c r="Q5704" s="17"/>
      <c r="R5704" s="18"/>
      <c r="S5704" s="18"/>
      <c r="T5704" s="17"/>
    </row>
    <row r="5705" spans="1:20" ht="14.25" x14ac:dyDescent="0.2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 x14ac:dyDescent="0.2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 x14ac:dyDescent="0.2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 x14ac:dyDescent="0.2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 x14ac:dyDescent="0.2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 x14ac:dyDescent="0.2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 x14ac:dyDescent="0.2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 x14ac:dyDescent="0.2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 x14ac:dyDescent="0.2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 x14ac:dyDescent="0.2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 x14ac:dyDescent="0.2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 x14ac:dyDescent="0.2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 x14ac:dyDescent="0.2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 x14ac:dyDescent="0.2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ht="14.25" x14ac:dyDescent="0.2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 x14ac:dyDescent="0.2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 x14ac:dyDescent="0.2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 x14ac:dyDescent="0.2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 x14ac:dyDescent="0.2">
      <c r="A6642" s="24"/>
      <c r="B6642" s="11"/>
      <c r="C6642" s="25"/>
      <c r="D6642" s="25"/>
      <c r="E6642" s="27"/>
      <c r="F6642" s="24"/>
      <c r="G6642" s="14"/>
      <c r="H6642" s="15"/>
      <c r="I6642" s="24"/>
      <c r="J6642" s="24"/>
      <c r="K6642" s="25"/>
      <c r="L6642" s="11"/>
      <c r="M6642" s="15"/>
      <c r="N6642" s="10"/>
      <c r="O6642" s="10"/>
      <c r="P6642" s="12"/>
      <c r="Q6642" s="17"/>
      <c r="R6642" s="18"/>
      <c r="S6642" s="18"/>
      <c r="T6642" s="17"/>
    </row>
    <row r="6643" spans="1:20" ht="14.25" x14ac:dyDescent="0.2">
      <c r="A6643" s="24"/>
      <c r="B6643" s="11"/>
      <c r="C6643" s="25"/>
      <c r="D6643" s="25"/>
      <c r="E6643" s="27"/>
      <c r="F6643" s="24"/>
      <c r="G6643" s="14"/>
      <c r="H6643" s="15"/>
      <c r="I6643" s="24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ht="14.25" x14ac:dyDescent="0.2">
      <c r="A6644" s="10"/>
      <c r="B6644" s="11"/>
      <c r="C6644" s="12"/>
      <c r="D6644" s="12"/>
      <c r="E6644" s="13"/>
      <c r="F6644" s="24"/>
      <c r="G6644" s="14"/>
      <c r="H6644" s="15"/>
      <c r="I6644" s="33"/>
      <c r="J6644" s="24"/>
      <c r="K6644" s="25"/>
      <c r="L6644" s="11"/>
      <c r="M6644" s="15"/>
      <c r="N6644" s="33"/>
      <c r="O6644" s="24"/>
      <c r="P6644" s="25"/>
      <c r="Q6644" s="17"/>
      <c r="R6644" s="18"/>
      <c r="S6644" s="18"/>
      <c r="T6644" s="17"/>
    </row>
    <row r="6645" spans="1:20" ht="14.25" x14ac:dyDescent="0.2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ht="14.25" x14ac:dyDescent="0.2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ht="14.25" x14ac:dyDescent="0.2">
      <c r="A6647" s="10"/>
      <c r="B6647" s="11"/>
      <c r="C6647" s="12"/>
      <c r="D6647" s="12"/>
      <c r="E6647" s="13"/>
      <c r="F6647" s="24"/>
      <c r="G6647" s="14"/>
      <c r="H6647" s="15"/>
      <c r="I6647" s="33"/>
      <c r="J6647" s="24"/>
      <c r="K6647" s="25"/>
      <c r="L6647" s="11"/>
      <c r="M6647" s="15"/>
      <c r="N6647" s="10"/>
      <c r="O6647" s="10"/>
      <c r="P6647" s="12"/>
      <c r="Q6647" s="17"/>
      <c r="R6647" s="18"/>
      <c r="S6647" s="18"/>
      <c r="T6647" s="17"/>
    </row>
    <row r="6648" spans="1:20" ht="14.25" x14ac:dyDescent="0.2">
      <c r="A6648" s="10"/>
      <c r="B6648" s="11"/>
      <c r="C6648" s="12"/>
      <c r="D6648" s="12"/>
      <c r="E6648" s="13"/>
      <c r="F6648" s="24"/>
      <c r="G6648" s="14"/>
      <c r="H6648" s="15"/>
      <c r="I6648" s="24"/>
      <c r="J6648" s="24"/>
      <c r="K6648" s="25"/>
      <c r="L6648" s="11"/>
      <c r="M6648" s="15"/>
      <c r="N6648" s="10"/>
      <c r="O6648" s="10"/>
      <c r="P6648" s="12"/>
      <c r="Q6648" s="17"/>
      <c r="R6648" s="18"/>
      <c r="S6648" s="18"/>
      <c r="T6648" s="17"/>
    </row>
    <row r="6649" spans="1:20" ht="14.25" x14ac:dyDescent="0.2">
      <c r="A6649" s="10"/>
      <c r="B6649" s="11"/>
      <c r="C6649" s="12"/>
      <c r="D6649" s="12"/>
      <c r="E6649" s="13"/>
      <c r="F6649" s="24"/>
      <c r="G6649" s="14"/>
      <c r="H6649" s="15"/>
      <c r="I6649" s="24"/>
      <c r="J6649" s="24"/>
      <c r="K6649" s="25"/>
      <c r="L6649" s="11"/>
      <c r="M6649" s="15"/>
      <c r="N6649" s="24"/>
      <c r="O6649" s="24"/>
      <c r="P6649" s="25"/>
      <c r="Q6649" s="17"/>
      <c r="R6649" s="18"/>
      <c r="S6649" s="18"/>
      <c r="T6649" s="17"/>
    </row>
    <row r="6650" spans="1:20" ht="14.25" x14ac:dyDescent="0.2">
      <c r="A6650" s="10"/>
      <c r="B6650" s="11"/>
      <c r="C6650" s="12"/>
      <c r="D6650" s="12"/>
      <c r="E6650" s="13"/>
      <c r="F6650" s="24"/>
      <c r="G6650" s="14"/>
      <c r="H6650" s="15"/>
      <c r="I6650" s="33"/>
      <c r="J6650" s="24"/>
      <c r="K6650" s="25"/>
      <c r="L6650" s="11"/>
      <c r="M6650" s="15"/>
      <c r="N6650" s="33"/>
      <c r="O6650" s="24"/>
      <c r="P6650" s="25"/>
      <c r="Q6650" s="17"/>
      <c r="R6650" s="18"/>
      <c r="S6650" s="18"/>
      <c r="T6650" s="17"/>
    </row>
    <row r="6651" spans="1:20" ht="14.25" x14ac:dyDescent="0.2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ht="14.25" x14ac:dyDescent="0.2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ht="14.25" x14ac:dyDescent="0.2">
      <c r="A6653" s="10"/>
      <c r="B6653" s="16"/>
      <c r="C6653" s="12"/>
      <c r="D6653" s="12"/>
      <c r="E6653" s="13"/>
      <c r="F6653" s="24"/>
      <c r="G6653" s="14"/>
      <c r="H6653" s="15"/>
      <c r="I6653" s="10"/>
      <c r="J6653" s="26"/>
      <c r="K6653" s="25"/>
      <c r="L6653" s="11"/>
      <c r="M6653" s="15"/>
      <c r="N6653" s="10"/>
      <c r="O6653" s="26"/>
      <c r="P6653" s="25"/>
      <c r="Q6653" s="17"/>
      <c r="R6653" s="18"/>
      <c r="S6653" s="18"/>
      <c r="T6653" s="17"/>
    </row>
    <row r="6654" spans="1:20" ht="14.25" x14ac:dyDescent="0.2">
      <c r="A6654" s="10"/>
      <c r="B6654" s="16"/>
      <c r="C6654" s="12"/>
      <c r="D6654" s="12"/>
      <c r="E6654" s="13"/>
      <c r="F6654" s="24"/>
      <c r="G6654" s="14"/>
      <c r="H6654" s="15"/>
      <c r="I6654" s="10"/>
      <c r="J6654" s="26"/>
      <c r="K6654" s="25"/>
      <c r="L6654" s="11"/>
      <c r="M6654" s="15"/>
      <c r="N6654" s="10"/>
      <c r="O6654" s="26"/>
      <c r="P6654" s="25"/>
      <c r="Q6654" s="17"/>
      <c r="R6654" s="18"/>
      <c r="S6654" s="18"/>
      <c r="T6654" s="17"/>
    </row>
    <row r="6655" spans="1:20" ht="14.25" x14ac:dyDescent="0.2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 x14ac:dyDescent="0.2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 x14ac:dyDescent="0.2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 x14ac:dyDescent="0.2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 x14ac:dyDescent="0.2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 x14ac:dyDescent="0.2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 x14ac:dyDescent="0.2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 x14ac:dyDescent="0.2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 x14ac:dyDescent="0.2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 x14ac:dyDescent="0.2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 x14ac:dyDescent="0.2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 x14ac:dyDescent="0.2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 x14ac:dyDescent="0.2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 x14ac:dyDescent="0.2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ht="14.25" x14ac:dyDescent="0.2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 x14ac:dyDescent="0.2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 x14ac:dyDescent="0.2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 x14ac:dyDescent="0.2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 x14ac:dyDescent="0.2">
      <c r="A8201" s="24"/>
      <c r="B8201" s="11"/>
      <c r="C8201" s="25"/>
      <c r="D8201" s="25"/>
      <c r="E8201" s="27"/>
      <c r="F8201" s="24"/>
      <c r="G8201" s="14"/>
      <c r="H8201" s="15"/>
      <c r="I8201" s="24"/>
      <c r="J8201" s="24"/>
      <c r="K8201" s="25"/>
      <c r="L8201" s="11"/>
      <c r="M8201" s="15"/>
      <c r="N8201" s="10"/>
      <c r="O8201" s="10"/>
      <c r="P8201" s="12"/>
      <c r="Q8201" s="17"/>
      <c r="R8201" s="18"/>
      <c r="S8201" s="18"/>
      <c r="T8201" s="17"/>
    </row>
    <row r="8202" spans="1:20" ht="14.25" x14ac:dyDescent="0.2">
      <c r="A8202" s="24"/>
      <c r="B8202" s="11"/>
      <c r="C8202" s="25"/>
      <c r="D8202" s="25"/>
      <c r="E8202" s="27"/>
      <c r="F8202" s="24"/>
      <c r="G8202" s="14"/>
      <c r="H8202" s="15"/>
      <c r="I8202" s="24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ht="14.25" x14ac:dyDescent="0.2">
      <c r="A8203" s="10"/>
      <c r="B8203" s="11"/>
      <c r="C8203" s="12"/>
      <c r="D8203" s="12"/>
      <c r="E8203" s="13"/>
      <c r="F8203" s="24"/>
      <c r="G8203" s="14"/>
      <c r="H8203" s="15"/>
      <c r="I8203" s="33"/>
      <c r="J8203" s="24"/>
      <c r="K8203" s="25"/>
      <c r="L8203" s="11"/>
      <c r="M8203" s="15"/>
      <c r="N8203" s="33"/>
      <c r="O8203" s="24"/>
      <c r="P8203" s="25"/>
      <c r="Q8203" s="17"/>
      <c r="R8203" s="18"/>
      <c r="S8203" s="18"/>
      <c r="T8203" s="17"/>
    </row>
    <row r="8204" spans="1:20" ht="14.25" x14ac:dyDescent="0.2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ht="14.25" x14ac:dyDescent="0.2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ht="14.25" x14ac:dyDescent="0.2">
      <c r="A8206" s="10"/>
      <c r="B8206" s="11"/>
      <c r="C8206" s="12"/>
      <c r="D8206" s="12"/>
      <c r="E8206" s="13"/>
      <c r="F8206" s="24"/>
      <c r="G8206" s="14"/>
      <c r="H8206" s="15"/>
      <c r="I8206" s="33"/>
      <c r="J8206" s="24"/>
      <c r="K8206" s="25"/>
      <c r="L8206" s="11"/>
      <c r="M8206" s="15"/>
      <c r="N8206" s="10"/>
      <c r="O8206" s="10"/>
      <c r="P8206" s="12"/>
      <c r="Q8206" s="17"/>
      <c r="R8206" s="18"/>
      <c r="S8206" s="18"/>
      <c r="T8206" s="17"/>
    </row>
    <row r="8207" spans="1:20" ht="14.25" x14ac:dyDescent="0.2">
      <c r="A8207" s="10"/>
      <c r="B8207" s="11"/>
      <c r="C8207" s="12"/>
      <c r="D8207" s="12"/>
      <c r="E8207" s="13"/>
      <c r="F8207" s="24"/>
      <c r="G8207" s="14"/>
      <c r="H8207" s="15"/>
      <c r="I8207" s="24"/>
      <c r="J8207" s="24"/>
      <c r="K8207" s="25"/>
      <c r="L8207" s="11"/>
      <c r="M8207" s="15"/>
      <c r="N8207" s="10"/>
      <c r="O8207" s="10"/>
      <c r="P8207" s="12"/>
      <c r="Q8207" s="17"/>
      <c r="R8207" s="18"/>
      <c r="S8207" s="18"/>
      <c r="T8207" s="17"/>
    </row>
    <row r="8208" spans="1:20" ht="14.25" x14ac:dyDescent="0.2">
      <c r="A8208" s="10"/>
      <c r="B8208" s="11"/>
      <c r="C8208" s="12"/>
      <c r="D8208" s="12"/>
      <c r="E8208" s="13"/>
      <c r="F8208" s="24"/>
      <c r="G8208" s="14"/>
      <c r="H8208" s="15"/>
      <c r="I8208" s="24"/>
      <c r="J8208" s="24"/>
      <c r="K8208" s="25"/>
      <c r="L8208" s="11"/>
      <c r="M8208" s="15"/>
      <c r="N8208" s="24"/>
      <c r="O8208" s="24"/>
      <c r="P8208" s="25"/>
      <c r="Q8208" s="17"/>
      <c r="R8208" s="18"/>
      <c r="S8208" s="18"/>
      <c r="T8208" s="17"/>
    </row>
    <row r="8209" spans="1:20" ht="14.25" x14ac:dyDescent="0.2">
      <c r="A8209" s="10"/>
      <c r="B8209" s="11"/>
      <c r="C8209" s="12"/>
      <c r="D8209" s="12"/>
      <c r="E8209" s="13"/>
      <c r="F8209" s="24"/>
      <c r="G8209" s="14"/>
      <c r="H8209" s="15"/>
      <c r="I8209" s="33"/>
      <c r="J8209" s="24"/>
      <c r="K8209" s="25"/>
      <c r="L8209" s="11"/>
      <c r="M8209" s="15"/>
      <c r="N8209" s="33"/>
      <c r="O8209" s="24"/>
      <c r="P8209" s="25"/>
      <c r="Q8209" s="17"/>
      <c r="R8209" s="18"/>
      <c r="S8209" s="18"/>
      <c r="T8209" s="17"/>
    </row>
    <row r="8210" spans="1:20" ht="14.25" x14ac:dyDescent="0.2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ht="14.25" x14ac:dyDescent="0.2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ht="14.25" x14ac:dyDescent="0.2">
      <c r="A8212" s="10"/>
      <c r="B8212" s="16"/>
      <c r="C8212" s="12"/>
      <c r="D8212" s="12"/>
      <c r="E8212" s="13"/>
      <c r="F8212" s="24"/>
      <c r="G8212" s="14"/>
      <c r="H8212" s="15"/>
      <c r="I8212" s="10"/>
      <c r="J8212" s="26"/>
      <c r="K8212" s="25"/>
      <c r="L8212" s="11"/>
      <c r="M8212" s="15"/>
      <c r="N8212" s="10"/>
      <c r="O8212" s="26"/>
      <c r="P8212" s="25"/>
      <c r="Q8212" s="17"/>
      <c r="R8212" s="18"/>
      <c r="S8212" s="18"/>
      <c r="T8212" s="17"/>
    </row>
    <row r="8213" spans="1:20" ht="14.25" x14ac:dyDescent="0.2">
      <c r="A8213" s="10"/>
      <c r="B8213" s="16"/>
      <c r="C8213" s="12"/>
      <c r="D8213" s="12"/>
      <c r="E8213" s="13"/>
      <c r="F8213" s="24"/>
      <c r="G8213" s="14"/>
      <c r="H8213" s="15"/>
      <c r="I8213" s="10"/>
      <c r="J8213" s="26"/>
      <c r="K8213" s="25"/>
      <c r="L8213" s="11"/>
      <c r="M8213" s="15"/>
      <c r="N8213" s="10"/>
      <c r="O8213" s="26"/>
      <c r="P8213" s="25"/>
      <c r="Q8213" s="17"/>
      <c r="R8213" s="18"/>
      <c r="S8213" s="18"/>
      <c r="T8213" s="17"/>
    </row>
    <row r="8214" spans="1:20" ht="14.25" x14ac:dyDescent="0.2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 x14ac:dyDescent="0.2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 x14ac:dyDescent="0.2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 x14ac:dyDescent="0.2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 x14ac:dyDescent="0.2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 x14ac:dyDescent="0.2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 x14ac:dyDescent="0.2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 x14ac:dyDescent="0.2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 x14ac:dyDescent="0.2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 x14ac:dyDescent="0.2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 x14ac:dyDescent="0.2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 x14ac:dyDescent="0.2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 x14ac:dyDescent="0.2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 x14ac:dyDescent="0.2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ht="14.25" x14ac:dyDescent="0.2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 x14ac:dyDescent="0.2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 x14ac:dyDescent="0.2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 x14ac:dyDescent="0.2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 x14ac:dyDescent="0.2">
      <c r="A9153" s="24"/>
      <c r="B9153" s="11"/>
      <c r="C9153" s="25"/>
      <c r="D9153" s="25"/>
      <c r="E9153" s="27"/>
      <c r="F9153" s="24"/>
      <c r="G9153" s="14"/>
      <c r="H9153" s="15"/>
      <c r="I9153" s="24"/>
      <c r="J9153" s="24"/>
      <c r="K9153" s="25"/>
      <c r="L9153" s="11"/>
      <c r="M9153" s="15"/>
      <c r="N9153" s="10"/>
      <c r="O9153" s="10"/>
      <c r="P9153" s="12"/>
      <c r="Q9153" s="17"/>
      <c r="R9153" s="18"/>
      <c r="S9153" s="18"/>
      <c r="T9153" s="17"/>
    </row>
    <row r="9154" spans="1:20" ht="14.25" x14ac:dyDescent="0.2">
      <c r="A9154" s="24"/>
      <c r="B9154" s="11"/>
      <c r="C9154" s="25"/>
      <c r="D9154" s="25"/>
      <c r="E9154" s="27"/>
      <c r="F9154" s="24"/>
      <c r="G9154" s="14"/>
      <c r="H9154" s="15"/>
      <c r="I9154" s="24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ht="14.25" x14ac:dyDescent="0.2">
      <c r="A9155" s="10"/>
      <c r="B9155" s="11"/>
      <c r="C9155" s="12"/>
      <c r="D9155" s="12"/>
      <c r="E9155" s="13"/>
      <c r="F9155" s="24"/>
      <c r="G9155" s="14"/>
      <c r="H9155" s="15"/>
      <c r="I9155" s="33"/>
      <c r="J9155" s="24"/>
      <c r="K9155" s="25"/>
      <c r="L9155" s="11"/>
      <c r="M9155" s="15"/>
      <c r="N9155" s="33"/>
      <c r="O9155" s="24"/>
      <c r="P9155" s="25"/>
      <c r="Q9155" s="17"/>
      <c r="R9155" s="18"/>
      <c r="S9155" s="18"/>
      <c r="T9155" s="17"/>
    </row>
    <row r="9156" spans="1:20" ht="14.25" x14ac:dyDescent="0.2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ht="14.25" x14ac:dyDescent="0.2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ht="14.25" x14ac:dyDescent="0.2">
      <c r="A9158" s="10"/>
      <c r="B9158" s="11"/>
      <c r="C9158" s="12"/>
      <c r="D9158" s="12"/>
      <c r="E9158" s="13"/>
      <c r="F9158" s="24"/>
      <c r="G9158" s="14"/>
      <c r="H9158" s="15"/>
      <c r="I9158" s="33"/>
      <c r="J9158" s="24"/>
      <c r="K9158" s="25"/>
      <c r="L9158" s="11"/>
      <c r="M9158" s="15"/>
      <c r="N9158" s="10"/>
      <c r="O9158" s="10"/>
      <c r="P9158" s="12"/>
      <c r="Q9158" s="17"/>
      <c r="R9158" s="18"/>
      <c r="S9158" s="18"/>
      <c r="T9158" s="17"/>
    </row>
    <row r="9159" spans="1:20" ht="14.25" x14ac:dyDescent="0.2">
      <c r="A9159" s="10"/>
      <c r="B9159" s="11"/>
      <c r="C9159" s="12"/>
      <c r="D9159" s="12"/>
      <c r="E9159" s="13"/>
      <c r="F9159" s="24"/>
      <c r="G9159" s="14"/>
      <c r="H9159" s="15"/>
      <c r="I9159" s="24"/>
      <c r="J9159" s="24"/>
      <c r="K9159" s="25"/>
      <c r="L9159" s="11"/>
      <c r="M9159" s="15"/>
      <c r="N9159" s="10"/>
      <c r="O9159" s="10"/>
      <c r="P9159" s="12"/>
      <c r="Q9159" s="17"/>
      <c r="R9159" s="18"/>
      <c r="S9159" s="18"/>
      <c r="T9159" s="17"/>
    </row>
    <row r="9160" spans="1:20" ht="14.25" x14ac:dyDescent="0.2">
      <c r="A9160" s="10"/>
      <c r="B9160" s="11"/>
      <c r="C9160" s="12"/>
      <c r="D9160" s="12"/>
      <c r="E9160" s="13"/>
      <c r="F9160" s="24"/>
      <c r="G9160" s="14"/>
      <c r="H9160" s="15"/>
      <c r="I9160" s="24"/>
      <c r="J9160" s="24"/>
      <c r="K9160" s="25"/>
      <c r="L9160" s="11"/>
      <c r="M9160" s="15"/>
      <c r="N9160" s="24"/>
      <c r="O9160" s="24"/>
      <c r="P9160" s="25"/>
      <c r="Q9160" s="17"/>
      <c r="R9160" s="18"/>
      <c r="S9160" s="18"/>
      <c r="T9160" s="17"/>
    </row>
    <row r="9161" spans="1:20" ht="14.25" x14ac:dyDescent="0.2">
      <c r="A9161" s="10"/>
      <c r="B9161" s="11"/>
      <c r="C9161" s="12"/>
      <c r="D9161" s="12"/>
      <c r="E9161" s="13"/>
      <c r="F9161" s="24"/>
      <c r="G9161" s="14"/>
      <c r="H9161" s="15"/>
      <c r="I9161" s="33"/>
      <c r="J9161" s="24"/>
      <c r="K9161" s="25"/>
      <c r="L9161" s="11"/>
      <c r="M9161" s="15"/>
      <c r="N9161" s="33"/>
      <c r="O9161" s="24"/>
      <c r="P9161" s="25"/>
      <c r="Q9161" s="17"/>
      <c r="R9161" s="18"/>
      <c r="S9161" s="18"/>
      <c r="T9161" s="17"/>
    </row>
    <row r="9162" spans="1:20" ht="14.25" x14ac:dyDescent="0.2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ht="14.25" x14ac:dyDescent="0.2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ht="14.25" x14ac:dyDescent="0.2">
      <c r="A9164" s="10"/>
      <c r="B9164" s="16"/>
      <c r="C9164" s="12"/>
      <c r="D9164" s="12"/>
      <c r="E9164" s="13"/>
      <c r="F9164" s="24"/>
      <c r="G9164" s="14"/>
      <c r="H9164" s="15"/>
      <c r="I9164" s="10"/>
      <c r="J9164" s="26"/>
      <c r="K9164" s="25"/>
      <c r="L9164" s="11"/>
      <c r="M9164" s="15"/>
      <c r="N9164" s="10"/>
      <c r="O9164" s="26"/>
      <c r="P9164" s="25"/>
      <c r="Q9164" s="17"/>
      <c r="R9164" s="18"/>
      <c r="S9164" s="18"/>
      <c r="T9164" s="17"/>
    </row>
    <row r="9165" spans="1:20" ht="14.25" x14ac:dyDescent="0.2">
      <c r="A9165" s="10"/>
      <c r="B9165" s="16"/>
      <c r="C9165" s="12"/>
      <c r="D9165" s="12"/>
      <c r="E9165" s="13"/>
      <c r="F9165" s="24"/>
      <c r="G9165" s="14"/>
      <c r="H9165" s="15"/>
      <c r="I9165" s="10"/>
      <c r="J9165" s="26"/>
      <c r="K9165" s="25"/>
      <c r="L9165" s="11"/>
      <c r="M9165" s="15"/>
      <c r="N9165" s="10"/>
      <c r="O9165" s="26"/>
      <c r="P9165" s="25"/>
      <c r="Q9165" s="17"/>
      <c r="R9165" s="18"/>
      <c r="S9165" s="18"/>
      <c r="T9165" s="17"/>
    </row>
    <row r="9166" spans="1:20" ht="14.25" x14ac:dyDescent="0.2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 x14ac:dyDescent="0.2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 x14ac:dyDescent="0.2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 x14ac:dyDescent="0.2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 x14ac:dyDescent="0.2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 x14ac:dyDescent="0.2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 x14ac:dyDescent="0.2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 x14ac:dyDescent="0.2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 x14ac:dyDescent="0.2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 x14ac:dyDescent="0.2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 x14ac:dyDescent="0.2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 x14ac:dyDescent="0.2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 x14ac:dyDescent="0.2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 x14ac:dyDescent="0.2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 x14ac:dyDescent="0.2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 x14ac:dyDescent="0.2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 x14ac:dyDescent="0.2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 x14ac:dyDescent="0.2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 x14ac:dyDescent="0.2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 x14ac:dyDescent="0.2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 x14ac:dyDescent="0.2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 x14ac:dyDescent="0.2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 x14ac:dyDescent="0.2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 x14ac:dyDescent="0.2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 x14ac:dyDescent="0.2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 x14ac:dyDescent="0.2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 x14ac:dyDescent="0.2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 x14ac:dyDescent="0.2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 x14ac:dyDescent="0.2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 x14ac:dyDescent="0.2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 x14ac:dyDescent="0.2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 x14ac:dyDescent="0.2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 x14ac:dyDescent="0.2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 x14ac:dyDescent="0.2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 x14ac:dyDescent="0.2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 x14ac:dyDescent="0.2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 x14ac:dyDescent="0.2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 x14ac:dyDescent="0.2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 x14ac:dyDescent="0.2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 x14ac:dyDescent="0.2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 x14ac:dyDescent="0.2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 x14ac:dyDescent="0.2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 x14ac:dyDescent="0.2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 x14ac:dyDescent="0.2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 x14ac:dyDescent="0.2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 x14ac:dyDescent="0.2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 x14ac:dyDescent="0.2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 x14ac:dyDescent="0.2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 x14ac:dyDescent="0.2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 x14ac:dyDescent="0.2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 x14ac:dyDescent="0.2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 x14ac:dyDescent="0.2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 x14ac:dyDescent="0.2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 x14ac:dyDescent="0.2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 x14ac:dyDescent="0.2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 x14ac:dyDescent="0.2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 x14ac:dyDescent="0.2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 x14ac:dyDescent="0.2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 x14ac:dyDescent="0.2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 x14ac:dyDescent="0.2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 x14ac:dyDescent="0.2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 x14ac:dyDescent="0.2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 x14ac:dyDescent="0.2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 x14ac:dyDescent="0.2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 x14ac:dyDescent="0.2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 x14ac:dyDescent="0.2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 x14ac:dyDescent="0.2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 x14ac:dyDescent="0.2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 x14ac:dyDescent="0.2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 x14ac:dyDescent="0.2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 x14ac:dyDescent="0.2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 x14ac:dyDescent="0.2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 x14ac:dyDescent="0.2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 x14ac:dyDescent="0.2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 x14ac:dyDescent="0.2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 x14ac:dyDescent="0.2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 x14ac:dyDescent="0.2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 x14ac:dyDescent="0.2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 x14ac:dyDescent="0.2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 x14ac:dyDescent="0.2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 x14ac:dyDescent="0.2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 x14ac:dyDescent="0.2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 x14ac:dyDescent="0.2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 x14ac:dyDescent="0.2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 x14ac:dyDescent="0.2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 x14ac:dyDescent="0.2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 x14ac:dyDescent="0.2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 x14ac:dyDescent="0.2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 x14ac:dyDescent="0.2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 x14ac:dyDescent="0.2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 x14ac:dyDescent="0.2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 x14ac:dyDescent="0.2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 x14ac:dyDescent="0.2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 x14ac:dyDescent="0.2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 x14ac:dyDescent="0.2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 x14ac:dyDescent="0.2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 x14ac:dyDescent="0.2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 x14ac:dyDescent="0.2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 x14ac:dyDescent="0.2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 x14ac:dyDescent="0.2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 x14ac:dyDescent="0.2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 x14ac:dyDescent="0.2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 x14ac:dyDescent="0.2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 x14ac:dyDescent="0.2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 x14ac:dyDescent="0.2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 x14ac:dyDescent="0.2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 x14ac:dyDescent="0.2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 x14ac:dyDescent="0.2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 x14ac:dyDescent="0.2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 x14ac:dyDescent="0.2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 x14ac:dyDescent="0.2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 x14ac:dyDescent="0.2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 x14ac:dyDescent="0.2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 x14ac:dyDescent="0.2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 x14ac:dyDescent="0.2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 x14ac:dyDescent="0.2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 x14ac:dyDescent="0.2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 x14ac:dyDescent="0.2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 x14ac:dyDescent="0.2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 x14ac:dyDescent="0.2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 x14ac:dyDescent="0.2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 x14ac:dyDescent="0.2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 x14ac:dyDescent="0.2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 x14ac:dyDescent="0.2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 x14ac:dyDescent="0.2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 x14ac:dyDescent="0.2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 x14ac:dyDescent="0.2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 x14ac:dyDescent="0.2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 x14ac:dyDescent="0.2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 x14ac:dyDescent="0.2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 x14ac:dyDescent="0.2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 x14ac:dyDescent="0.2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 x14ac:dyDescent="0.2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 x14ac:dyDescent="0.2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 x14ac:dyDescent="0.2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 x14ac:dyDescent="0.2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 x14ac:dyDescent="0.2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 x14ac:dyDescent="0.2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 x14ac:dyDescent="0.2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 x14ac:dyDescent="0.2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 x14ac:dyDescent="0.2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 x14ac:dyDescent="0.2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 x14ac:dyDescent="0.2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 x14ac:dyDescent="0.2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 x14ac:dyDescent="0.2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 x14ac:dyDescent="0.2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 x14ac:dyDescent="0.2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 x14ac:dyDescent="0.2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 x14ac:dyDescent="0.2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 x14ac:dyDescent="0.2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 x14ac:dyDescent="0.2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 x14ac:dyDescent="0.2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 x14ac:dyDescent="0.2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 x14ac:dyDescent="0.2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 x14ac:dyDescent="0.2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 x14ac:dyDescent="0.2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 x14ac:dyDescent="0.2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 x14ac:dyDescent="0.2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 x14ac:dyDescent="0.2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 x14ac:dyDescent="0.2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 x14ac:dyDescent="0.2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 x14ac:dyDescent="0.2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 x14ac:dyDescent="0.2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 x14ac:dyDescent="0.2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 x14ac:dyDescent="0.2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 x14ac:dyDescent="0.2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 x14ac:dyDescent="0.2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 x14ac:dyDescent="0.2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 x14ac:dyDescent="0.2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 x14ac:dyDescent="0.2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 x14ac:dyDescent="0.2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 x14ac:dyDescent="0.2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 x14ac:dyDescent="0.2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 x14ac:dyDescent="0.2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 x14ac:dyDescent="0.2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 x14ac:dyDescent="0.2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 x14ac:dyDescent="0.2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 x14ac:dyDescent="0.2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 x14ac:dyDescent="0.2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 x14ac:dyDescent="0.2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 x14ac:dyDescent="0.2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 x14ac:dyDescent="0.2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 x14ac:dyDescent="0.2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 x14ac:dyDescent="0.2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 x14ac:dyDescent="0.2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 x14ac:dyDescent="0.2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 x14ac:dyDescent="0.2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 x14ac:dyDescent="0.2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 x14ac:dyDescent="0.2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 x14ac:dyDescent="0.2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 x14ac:dyDescent="0.2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 x14ac:dyDescent="0.2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 x14ac:dyDescent="0.2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 x14ac:dyDescent="0.2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 x14ac:dyDescent="0.2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 x14ac:dyDescent="0.2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 x14ac:dyDescent="0.2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 x14ac:dyDescent="0.2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 x14ac:dyDescent="0.2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 x14ac:dyDescent="0.2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 x14ac:dyDescent="0.2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 x14ac:dyDescent="0.2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 x14ac:dyDescent="0.2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 x14ac:dyDescent="0.2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 x14ac:dyDescent="0.2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 x14ac:dyDescent="0.2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 x14ac:dyDescent="0.2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 x14ac:dyDescent="0.2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 x14ac:dyDescent="0.2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 x14ac:dyDescent="0.2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 x14ac:dyDescent="0.2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 x14ac:dyDescent="0.2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 x14ac:dyDescent="0.2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 x14ac:dyDescent="0.2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 x14ac:dyDescent="0.2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 x14ac:dyDescent="0.2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 x14ac:dyDescent="0.2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4.25" x14ac:dyDescent="0.2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ht="14.25" x14ac:dyDescent="0.2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ht="14.25" x14ac:dyDescent="0.2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ht="14.25" x14ac:dyDescent="0.2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ht="14.25" x14ac:dyDescent="0.2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ht="14.25" x14ac:dyDescent="0.2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ht="14.25" x14ac:dyDescent="0.2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ht="14.25" x14ac:dyDescent="0.2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ht="14.25" x14ac:dyDescent="0.2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ht="14.25" x14ac:dyDescent="0.2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ht="14.25" x14ac:dyDescent="0.2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ht="14.25" x14ac:dyDescent="0.2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14.25" x14ac:dyDescent="0.2">
      <c r="A10001" s="24"/>
      <c r="B10001" s="11"/>
      <c r="C10001" s="25"/>
      <c r="D10001" s="25"/>
      <c r="E10001" s="27"/>
      <c r="F10001" s="24"/>
      <c r="G10001" s="14"/>
      <c r="H10001" s="15"/>
      <c r="I10001" s="24"/>
      <c r="J10001" s="24"/>
      <c r="K10001" s="25"/>
      <c r="L10001" s="11"/>
      <c r="M10001" s="15"/>
      <c r="N10001" s="10"/>
      <c r="O10001" s="10"/>
      <c r="P10001" s="12"/>
      <c r="Q10001" s="17"/>
      <c r="R10001" s="18"/>
      <c r="S10001" s="18"/>
      <c r="T10001" s="17"/>
    </row>
    <row r="10002" spans="1:20" ht="14.25" x14ac:dyDescent="0.2">
      <c r="A10002" s="24"/>
      <c r="B10002" s="11"/>
      <c r="C10002" s="25"/>
      <c r="D10002" s="25"/>
      <c r="E10002" s="27"/>
      <c r="F10002" s="24"/>
      <c r="G10002" s="14"/>
      <c r="H10002" s="15"/>
      <c r="I10002" s="24"/>
      <c r="J10002" s="24"/>
      <c r="K10002" s="25"/>
      <c r="L10002" s="11"/>
      <c r="M10002" s="15"/>
      <c r="N10002" s="10"/>
      <c r="O10002" s="10"/>
      <c r="P10002" s="12"/>
      <c r="Q10002" s="17"/>
      <c r="R10002" s="18"/>
      <c r="S10002" s="18"/>
      <c r="T10002" s="17"/>
    </row>
    <row r="10003" spans="1:20" ht="116.25" x14ac:dyDescent="0.25">
      <c r="A10003" s="5" t="s">
        <v>0</v>
      </c>
      <c r="B10003" s="4" t="s">
        <v>10</v>
      </c>
      <c r="C10003" s="20" t="s">
        <v>2</v>
      </c>
      <c r="D10003" s="21" t="s">
        <v>3</v>
      </c>
      <c r="E10003" s="22" t="s">
        <v>7</v>
      </c>
      <c r="F10003" s="7" t="s">
        <v>1</v>
      </c>
      <c r="G10003" s="1" t="s">
        <v>9</v>
      </c>
      <c r="H10003" s="8" t="s">
        <v>11</v>
      </c>
      <c r="I10003" s="20" t="s">
        <v>12</v>
      </c>
      <c r="J10003" s="20" t="s">
        <v>13</v>
      </c>
      <c r="K10003" s="20" t="s">
        <v>14</v>
      </c>
      <c r="L10003" s="1" t="s">
        <v>8</v>
      </c>
      <c r="M10003" s="2" t="s">
        <v>15</v>
      </c>
      <c r="N10003" s="20" t="s">
        <v>16</v>
      </c>
      <c r="O10003" s="20" t="s">
        <v>17</v>
      </c>
      <c r="P10003" s="21" t="s">
        <v>18</v>
      </c>
      <c r="Q10003" s="21" t="s">
        <v>4</v>
      </c>
      <c r="R10003" s="21" t="s">
        <v>5</v>
      </c>
      <c r="S10003" s="21" t="s">
        <v>6</v>
      </c>
      <c r="T10003" s="21" t="s">
        <v>35</v>
      </c>
    </row>
    <row r="10004" spans="1:20" x14ac:dyDescent="0.2">
      <c r="F10004" s="19" t="s">
        <v>24</v>
      </c>
      <c r="H10004" s="19" t="s">
        <v>19</v>
      </c>
      <c r="M10004" s="19" t="s">
        <v>19</v>
      </c>
    </row>
    <row r="10005" spans="1:20" x14ac:dyDescent="0.2">
      <c r="F10005" s="19" t="s">
        <v>25</v>
      </c>
      <c r="H10005" s="19" t="s">
        <v>20</v>
      </c>
      <c r="M10005" s="19" t="s">
        <v>20</v>
      </c>
    </row>
    <row r="10006" spans="1:20" x14ac:dyDescent="0.2">
      <c r="F10006" s="19" t="s">
        <v>49</v>
      </c>
      <c r="H10006" s="19" t="s">
        <v>21</v>
      </c>
      <c r="M10006" s="19" t="s">
        <v>21</v>
      </c>
    </row>
    <row r="10007" spans="1:20" x14ac:dyDescent="0.2">
      <c r="F10007" s="19" t="s">
        <v>50</v>
      </c>
      <c r="H10007" s="19" t="s">
        <v>22</v>
      </c>
      <c r="M10007" s="19" t="s">
        <v>22</v>
      </c>
    </row>
    <row r="10008" spans="1:20" x14ac:dyDescent="0.2">
      <c r="F10008" s="19" t="s">
        <v>26</v>
      </c>
      <c r="H10008" s="19" t="s">
        <v>23</v>
      </c>
      <c r="M10008" s="19" t="s">
        <v>23</v>
      </c>
    </row>
    <row r="10009" spans="1:20" x14ac:dyDescent="0.2">
      <c r="F10009" s="19" t="s">
        <v>51</v>
      </c>
    </row>
    <row r="10010" spans="1:20" x14ac:dyDescent="0.2">
      <c r="F10010" s="19" t="s">
        <v>27</v>
      </c>
    </row>
    <row r="10011" spans="1:20" x14ac:dyDescent="0.2">
      <c r="F10011" s="19" t="s">
        <v>28</v>
      </c>
    </row>
    <row r="10012" spans="1:20" x14ac:dyDescent="0.2">
      <c r="F10012" s="19" t="s">
        <v>29</v>
      </c>
    </row>
    <row r="10013" spans="1:20" x14ac:dyDescent="0.2">
      <c r="F10013" s="19" t="s">
        <v>52</v>
      </c>
    </row>
    <row r="10014" spans="1:20" x14ac:dyDescent="0.2">
      <c r="F10014" s="19" t="s">
        <v>30</v>
      </c>
    </row>
    <row r="10015" spans="1:20" x14ac:dyDescent="0.2">
      <c r="F10015" s="19" t="s">
        <v>53</v>
      </c>
    </row>
    <row r="10016" spans="1:20" x14ac:dyDescent="0.2">
      <c r="F10016" s="19" t="s">
        <v>54</v>
      </c>
    </row>
    <row r="10017" spans="6:6" x14ac:dyDescent="0.2">
      <c r="F10017" s="19" t="s">
        <v>31</v>
      </c>
    </row>
    <row r="10018" spans="6:6" x14ac:dyDescent="0.2">
      <c r="F10018" s="19" t="s">
        <v>55</v>
      </c>
    </row>
    <row r="10019" spans="6:6" x14ac:dyDescent="0.2">
      <c r="F10019" s="19" t="s">
        <v>32</v>
      </c>
    </row>
    <row r="10020" spans="6:6" x14ac:dyDescent="0.2">
      <c r="F10020" s="19" t="s">
        <v>33</v>
      </c>
    </row>
    <row r="10021" spans="6:6" x14ac:dyDescent="0.2">
      <c r="F10021" s="19" t="s">
        <v>34</v>
      </c>
    </row>
    <row r="10022" spans="6:6" x14ac:dyDescent="0.2">
      <c r="F10022" s="6" t="s">
        <v>46</v>
      </c>
    </row>
    <row r="10023" spans="6:6" x14ac:dyDescent="0.2">
      <c r="F10023" s="6" t="s">
        <v>47</v>
      </c>
    </row>
    <row r="10024" spans="6:6" x14ac:dyDescent="0.2">
      <c r="F10024" s="6" t="s">
        <v>48</v>
      </c>
    </row>
    <row r="10025" spans="6:6" x14ac:dyDescent="0.2">
      <c r="F10025" s="6" t="s">
        <v>56</v>
      </c>
    </row>
    <row r="10026" spans="6:6" x14ac:dyDescent="0.2">
      <c r="F10026" s="6" t="s">
        <v>57</v>
      </c>
    </row>
    <row r="10027" spans="6:6" x14ac:dyDescent="0.2">
      <c r="F10027" s="6" t="s">
        <v>58</v>
      </c>
    </row>
    <row r="10028" spans="6:6" x14ac:dyDescent="0.2">
      <c r="F10028" s="6" t="s">
        <v>59</v>
      </c>
    </row>
    <row r="10029" spans="6:6" x14ac:dyDescent="0.2">
      <c r="F10029" s="6" t="s">
        <v>60</v>
      </c>
    </row>
    <row r="10030" spans="6:6" x14ac:dyDescent="0.2">
      <c r="F10030" s="6" t="s">
        <v>61</v>
      </c>
    </row>
    <row r="10031" spans="6:6" x14ac:dyDescent="0.2">
      <c r="F10031" s="6" t="s">
        <v>62</v>
      </c>
    </row>
    <row r="10032" spans="6:6" x14ac:dyDescent="0.2">
      <c r="F10032" s="6" t="s">
        <v>64</v>
      </c>
    </row>
  </sheetData>
  <autoFilter ref="A1:T282" xr:uid="{00000000-0001-0000-0100-000000000000}"/>
  <dataConsolidate/>
  <phoneticPr fontId="2" type="noConversion"/>
  <dataValidations count="61">
    <dataValidation type="textLength" operator="lessThanOrEqual" allowBlank="1" showInputMessage="1" showErrorMessage="1" error="descrizione troppo lunga (max 250 car)" sqref="E90 E92:E93 E2:E77 E199 E219:E220 E282:E10002" xr:uid="{00000000-0002-0000-0100-000001000000}">
      <formula1>250</formula1>
    </dataValidation>
    <dataValidation type="textLength" allowBlank="1" showInputMessage="1" showErrorMessage="1" error="lunghezze ammesse 11 o 16 caratteri_x000a_" sqref="P126 I99:I100 N99:N100 I93:I96 N86:N87 I86:I87 N93:N96 I89:I91 N89:N91 I176:I179 N162:N173 I162:I173 I182:I185 I104:I125 N189 N182:N185 N176:N179 I189 N104:N125 I2:I15 N2:N15 P16 I152:I159 I17:I19 I22 I25 I28 I31 I34 I37 I40 I43 I46 I49 I52 I55 N17:N80 I58:I80 I223:I224 I127:I150 I230 N230 N199 I199 I201 N187 N223:N224 N127:N150 N152:N159 I187 N212:N213 N201 I212:I213 I206:I207 N206:N207 I209 I215 N215 N209 I227 N227 I217:I221 N281:N10002 I252:I274 N252:N274 I277:I279 N277:N279 N232:N238 I232:I238 I281:I10002 N217:N221 N240:N249 I240:I249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89:K91 P89:P91 P93:P96 K93:K96 P127:P173 K99:K107 P222:P229 P109:P125 P182:P187 P176:P179 K189 P189 K2:K82 P17:P82 P2:P15 K212:K219 K85:K87 P206:P210 K222:K229 P99:P107 K171:K173 P85:P87 K206:K210 K182:K187 P197:P203 K176:K179 P282:P10002 P275:P280 K275:K280 K197:K203 K109:K169 P212:P219 K282:K10002 K245:K273 K232:K241 P232:P241 P245:P273" xr:uid="{00000000-0002-0000-0100-000003000000}">
      <formula1>250</formula1>
    </dataValidation>
    <dataValidation type="textLength" operator="equal" allowBlank="1" showInputMessage="1" showErrorMessage="1" error="è previsto un codice di 10 caratteri" sqref="A1:A77 A91 A150:A163 A281:A1048576" xr:uid="{00000000-0002-0000-0100-000005000000}">
      <formula1>10</formula1>
    </dataValidation>
    <dataValidation type="list" allowBlank="1" showInputMessage="1" showErrorMessage="1" error="valore non consentito - selezionare valore da menu a tendina" sqref="H268:H282 M267 M265 M235:M237 M198:M203 M220:M232 M216:M218 M269:M276 M280:M282 M206:M214 M253:M262 H265:H266 H261:H262 H258:H259 H252:H255 H198:H250 M239:M251" xr:uid="{CF63AE19-0E97-4E90-B471-1E6A90FDCAEF}">
      <formula1>$H$10000:$H$10004</formula1>
    </dataValidation>
    <dataValidation type="list" allowBlank="1" showErrorMessage="1" error="valore non consentito - selezionare valore da menu a tendina" sqref="M88 M204:M205" xr:uid="{89E1AB1D-C45D-44F4-B059-347006A28EC0}">
      <formula1>$H$1041:$H$1045</formula1>
      <formula2>0</formula2>
    </dataValidation>
    <dataValidation type="textLength" allowBlank="1" showErrorMessage="1" error="lunghezze ammesse 11 o 16 caratteri_x000a_" sqref="I88 N88 I204:I205 N204:N205" xr:uid="{FD1841CB-FC55-45A2-BD05-3F17577E7FB0}">
      <formula1>11</formula1>
      <formula2>16</formula2>
    </dataValidation>
    <dataValidation type="textLength" operator="lessThanOrEqual" allowBlank="1" showErrorMessage="1" error="la descrizione non può superare i 250 caratteri_x000a_" sqref="K88 P88 K204:K205 P204:P205" xr:uid="{2DE68209-8705-466A-9B40-D446C68C1A89}">
      <formula1>250</formula1>
      <formula2>0</formula2>
    </dataValidation>
    <dataValidation type="list" allowBlank="1" showInputMessage="1" showErrorMessage="1" error="valore non consentito - selezionare valore da menu a tendina" sqref="M78 M238 M86 M91" xr:uid="{CFCACB04-F355-4A3B-B805-678BA0812AA2}">
      <formula1>$H$1039:$H$1043</formula1>
    </dataValidation>
    <dataValidation type="list" allowBlank="1" showInputMessage="1" showErrorMessage="1" error="valore non consentito - selezionare valore da menu a tendina" sqref="M93 M95 M122" xr:uid="{C553694C-A425-483C-A57B-EE27A610A684}">
      <formula1>$H$1073:$H$1077</formula1>
    </dataValidation>
    <dataValidation type="list" allowBlank="1" showInputMessage="1" showErrorMessage="1" error="valore non consentito - selezionare valore da menu a tendina" sqref="M126 M104" xr:uid="{04DA9235-B77B-4F3B-8C7E-52FA4AFD1EDA}">
      <formula1>$H$10117:$H$10121</formula1>
    </dataValidation>
    <dataValidation type="list" allowBlank="1" showInputMessage="1" showErrorMessage="1" error="valore non consentito - selezionare valore da menu a tendina" sqref="M90 M268 M127:M150 M215 M187 M263 M252 M233:M234 M155 M108:M113 M106 M87 M79:M80 M182 H98:H149 M123:M125 M115:M121 M152:M153 M157:M159 M162:M163 M165:M167 M176:M179 M96 H96 M98 M100:M103 M277:M278 M219" xr:uid="{8BAAA924-C964-470E-83A7-EC14A322553B}">
      <formula1>$H$10029:$H$10033</formula1>
    </dataValidation>
    <dataValidation type="list" allowBlank="1" showInputMessage="1" showErrorMessage="1" error="valore non consentito - selezionare valore da menu a tendina" sqref="H80" xr:uid="{15F1BDB8-B7DE-4BC7-85B4-F86BCDFB9EC0}">
      <formula1>$H$986:$H$990</formula1>
    </dataValidation>
    <dataValidation type="list" allowBlank="1" showInputMessage="1" showErrorMessage="1" error="valore non consentito - selezionare valore da menu a tendina" sqref="H78" xr:uid="{52B8C0BD-FA85-48DC-83AB-DB79755BAF13}">
      <formula1>$H$987:$H$991</formula1>
    </dataValidation>
    <dataValidation type="list" allowBlank="1" showInputMessage="1" showErrorMessage="1" error="valore non consentito - selezionare valore da menu a tendina" sqref="H79 H81:H95 M81:M85 M94 M92" xr:uid="{31819B07-5EA2-4844-A6B9-BB2EE3634B16}">
      <formula1>$H$985:$H$989</formula1>
    </dataValidation>
    <dataValidation type="list" allowBlank="1" showInputMessage="1" showErrorMessage="1" error="valore non consentito - selezionare valore da menu a tendina" sqref="M151 M266 M154 M160:M161" xr:uid="{3F950D42-4682-404D-A64F-CB28A302CA35}">
      <formula1>$H$10030:$H$10034</formula1>
    </dataValidation>
    <dataValidation type="list" allowBlank="1" showInputMessage="1" showErrorMessage="1" error="valore non consentito - selezionare valore da menu a tendina" sqref="M164 M168:M171" xr:uid="{BB7DC2C3-9A9C-4263-9526-C17E9ED0B0AB}">
      <formula1>$H$9996:$H$10000</formula1>
    </dataValidation>
    <dataValidation type="list" allowBlank="1" showInputMessage="1" showErrorMessage="1" error="valore non consentito - selezionare valore da menu a tendina" sqref="M172" xr:uid="{808FC127-A5F8-4B4B-B4E2-06828424E44D}">
      <formula1>$H$9991:$H$9995</formula1>
    </dataValidation>
    <dataValidation type="list" allowBlank="1" showInputMessage="1" showErrorMessage="1" error="valore non consentito - selezionare valore da menu a tendina" sqref="M99" xr:uid="{FE91DE77-A01F-40E7-A192-8B08C8CEC1C3}">
      <formula1>$H$10107:$H$10111</formula1>
    </dataValidation>
    <dataValidation type="list" allowBlank="1" showInputMessage="1" showErrorMessage="1" error="valore non consentito - selezionare valore da menu a tendina" sqref="M105 M279 M264 M189 M185:M186 M183 M114 M107" xr:uid="{5BE0AFD9-2827-4140-80BA-56A37C9949C4}">
      <formula1>$H$10108:$H$10112</formula1>
    </dataValidation>
    <dataValidation type="list" allowBlank="1" showInputMessage="1" showErrorMessage="1" error="valore non consentito - selezionare valore da menu a tendina" sqref="M184 M173" xr:uid="{EF5C964A-5C39-4318-9CC8-5C601D858EBB}">
      <formula1>$H$10109:$H$10113</formula1>
    </dataValidation>
    <dataValidation type="list" allowBlank="1" showInputMessage="1" showErrorMessage="1" error="valore non consentito - selezionare valore da menu a tendina" sqref="F3" xr:uid="{53888B3A-C929-4EF8-852D-29EF9FD5F0A4}">
      <formula1>$F$10108:$F$10143</formula1>
    </dataValidation>
    <dataValidation type="list" allowBlank="1" showInputMessage="1" showErrorMessage="1" error="valore non consentito - selezionare valore da menu a tendina" sqref="H2:H3 M2:M3" xr:uid="{35A6068E-671E-445F-9D2E-3503D2491280}">
      <formula1>$H$1064:$H$1068</formula1>
    </dataValidation>
    <dataValidation type="list" allowBlank="1" showInputMessage="1" showErrorMessage="1" error="valore non consentito - selezionare valore da menu a tendina" sqref="F2" xr:uid="{3CCC035D-BF8E-405E-934A-080C098CFD82}">
      <formula1>$F$10107:$F$10142</formula1>
    </dataValidation>
    <dataValidation type="list" allowBlank="1" showInputMessage="1" showErrorMessage="1" error="valore non consentito - selezionare valore da menu a tendina" sqref="F4" xr:uid="{E9D28ADA-3E1A-47A6-9208-5C65F8AD9F76}">
      <formula1>$F$10106:$F$10141</formula1>
    </dataValidation>
    <dataValidation type="list" allowBlank="1" showInputMessage="1" showErrorMessage="1" error="valore non consentito - selezionare valore da menu a tendina" sqref="H4 M4" xr:uid="{698B611F-8E76-4A53-9556-B34CD112F8DB}">
      <formula1>$H$1062:$H$1066</formula1>
    </dataValidation>
    <dataValidation type="list" allowBlank="1" showInputMessage="1" showErrorMessage="1" error="valore non consentito - selezionare valore da menu a tendina" sqref="F5" xr:uid="{B7AA961A-FF13-48E8-A0CE-FA385DF4D5CE}">
      <formula1>$F$10105:$F$10140</formula1>
    </dataValidation>
    <dataValidation type="list" allowBlank="1" showInputMessage="1" showErrorMessage="1" error="valore non consentito - selezionare valore da menu a tendina" sqref="M5 H5" xr:uid="{0D631A8A-80E2-428B-AD65-2A52261C4084}">
      <formula1>$H$1061:$H$1065</formula1>
    </dataValidation>
    <dataValidation type="list" allowBlank="1" showInputMessage="1" showErrorMessage="1" error="valore non consentito - selezionare valore da menu a tendina" sqref="F6" xr:uid="{58C3C37E-9B03-44DA-AA18-C31F0D98B494}">
      <formula1>$F$10104:$F$10139</formula1>
    </dataValidation>
    <dataValidation type="list" allowBlank="1" showInputMessage="1" showErrorMessage="1" error="valore non consentito - selezionare valore da menu a tendina" sqref="M6 H6" xr:uid="{07BBE897-5843-40DE-B177-6FA3741CC3ED}">
      <formula1>$H$10104:$H$10108</formula1>
    </dataValidation>
    <dataValidation type="list" allowBlank="1" showInputMessage="1" showErrorMessage="1" error="valore non consentito - selezionare valore da menu a tendina" sqref="F7" xr:uid="{1ABD026D-2C4C-44CA-B567-6C2EDBFE629D}">
      <formula1>$F$10103:$F$10138</formula1>
    </dataValidation>
    <dataValidation type="list" allowBlank="1" showInputMessage="1" showErrorMessage="1" error="valore non consentito - selezionare valore da menu a tendina" sqref="M7 H7" xr:uid="{B9F64BD6-9F07-45EA-B3C4-E6261476D048}">
      <formula1>$H$10103:$H$10107</formula1>
    </dataValidation>
    <dataValidation type="list" allowBlank="1" showInputMessage="1" showErrorMessage="1" error="valore non consentito - selezionare valore da menu a tendina" sqref="F8" xr:uid="{F221FAA8-4B18-4032-A9F1-4DCDA92D069D}">
      <formula1>$F$10102:$F$10137</formula1>
    </dataValidation>
    <dataValidation type="list" allowBlank="1" showInputMessage="1" showErrorMessage="1" error="valore non consentito - selezionare valore da menu a tendina" sqref="M8 H8" xr:uid="{74A1B5AA-0EEF-4137-853B-2344DA023357}">
      <formula1>$H$10102:$H$10106</formula1>
    </dataValidation>
    <dataValidation type="list" allowBlank="1" showInputMessage="1" showErrorMessage="1" error="valore non consentito - selezionare valore da menu a tendina" sqref="F9" xr:uid="{0D4608F3-F98B-404B-B9B7-E17D81446CDC}">
      <formula1>$F$10101:$F$10136</formula1>
    </dataValidation>
    <dataValidation type="list" allowBlank="1" showInputMessage="1" showErrorMessage="1" error="valore non consentito - selezionare valore da menu a tendina" sqref="M9 H9" xr:uid="{A8331479-7842-40B4-AB3F-40CAA7CA20E0}">
      <formula1>$H$10101:$H$10105</formula1>
    </dataValidation>
    <dataValidation type="list" allowBlank="1" showInputMessage="1" showErrorMessage="1" error="valore non consentito - selezionare valore da menu a tendina" sqref="F10" xr:uid="{E55BE07E-31B7-4A5D-B413-0294C25B1649}">
      <formula1>$F$10100:$F$10135</formula1>
    </dataValidation>
    <dataValidation type="list" allowBlank="1" showInputMessage="1" showErrorMessage="1" error="valore non consentito - selezionare valore da menu a tendina" sqref="M10 H10" xr:uid="{381F6FE6-B5AC-41D4-BC74-D079EFC8D6D2}">
      <formula1>$H$10100:$H$10104</formula1>
    </dataValidation>
    <dataValidation type="list" allowBlank="1" showInputMessage="1" showErrorMessage="1" error="valore non consentito - selezionare valore da menu a tendina" sqref="F11" xr:uid="{51D683D2-1819-4C39-B963-6CF8D09430BB}">
      <formula1>$F$10099:$F$10134</formula1>
    </dataValidation>
    <dataValidation type="list" allowBlank="1" showInputMessage="1" showErrorMessage="1" error="valore non consentito - selezionare valore da menu a tendina" sqref="M11 H11" xr:uid="{0D045080-BD97-42C2-A2D5-83C2550060AC}">
      <formula1>$H$10099:$H$10103</formula1>
    </dataValidation>
    <dataValidation type="list" allowBlank="1" showInputMessage="1" showErrorMessage="1" error="valore non consentito - selezionare valore da menu a tendina" sqref="F12" xr:uid="{12685E69-6FC0-4D30-B3BF-473B4BD191AB}">
      <formula1>$F$10098:$F$10133</formula1>
    </dataValidation>
    <dataValidation type="list" allowBlank="1" showInputMessage="1" showErrorMessage="1" error="valore non consentito - selezionare valore da menu a tendina" sqref="M12 H12" xr:uid="{6CB0F76B-C13C-49D1-B072-03DE34DC6790}">
      <formula1>$H$10098:$H$10102</formula1>
    </dataValidation>
    <dataValidation type="list" allowBlank="1" showInputMessage="1" showErrorMessage="1" error="valore non consentito - selezionare valore da menu a tendina" sqref="F13" xr:uid="{3BCED283-DDC6-4658-85E8-FF7C01134E84}">
      <formula1>$F$10097:$F$10132</formula1>
    </dataValidation>
    <dataValidation type="list" allowBlank="1" showInputMessage="1" showErrorMessage="1" error="valore non consentito - selezionare valore da menu a tendina" sqref="M13 H13" xr:uid="{30CBED01-351D-48AE-B89B-12AE07A9018B}">
      <formula1>$H$10097:$H$10101</formula1>
    </dataValidation>
    <dataValidation type="list" allowBlank="1" showInputMessage="1" showErrorMessage="1" error="valore non consentito - selezionare valore da menu a tendina" sqref="F14" xr:uid="{E0F6A451-614E-44C8-90DE-373F296D3D79}">
      <formula1>$F$10096:$F$10131</formula1>
    </dataValidation>
    <dataValidation type="list" allowBlank="1" showInputMessage="1" showErrorMessage="1" error="valore non consentito - selezionare valore da menu a tendina" sqref="M14 H14" xr:uid="{678ED12C-16B0-464E-A266-27D39AB59764}">
      <formula1>$H$10096:$H$10100</formula1>
    </dataValidation>
    <dataValidation type="list" allowBlank="1" showInputMessage="1" showErrorMessage="1" error="valore non consentito - selezionare valore da menu a tendina" sqref="F15" xr:uid="{F9FB2BE4-105D-4C56-8F4C-E60B8C3473EE}">
      <formula1>$F$10095:$F$10130</formula1>
    </dataValidation>
    <dataValidation type="list" allowBlank="1" showInputMessage="1" showErrorMessage="1" error="valore non consentito - selezionare valore da menu a tendina" sqref="M15 H15" xr:uid="{488236B0-B789-41CF-956E-EC461DC8C997}">
      <formula1>$H$10095:$H$10099</formula1>
    </dataValidation>
    <dataValidation type="list" allowBlank="1" showInputMessage="1" showErrorMessage="1" error="valore non consentito - selezionare valore da menu a tendina" sqref="F16" xr:uid="{469D1A62-4518-461B-9A50-80DD6AA53DD8}">
      <formula1>$F$10094:$F$10129</formula1>
    </dataValidation>
    <dataValidation type="list" allowBlank="1" showInputMessage="1" showErrorMessage="1" error="valore non consentito - selezionare valore da menu a tendina" sqref="M16 H16" xr:uid="{F2209F6E-7C26-49FC-A1BA-C5F7F2568E9F}">
      <formula1>$H$10094:$H$10098</formula1>
    </dataValidation>
    <dataValidation type="list" allowBlank="1" showInputMessage="1" showErrorMessage="1" error="valore non consentito - selezionare valore da menu a tendina" sqref="F17" xr:uid="{D54B6980-984A-4D41-A9AC-E4A8444A8FEB}">
      <formula1>$F$10093:$F$10128</formula1>
    </dataValidation>
    <dataValidation type="list" allowBlank="1" showInputMessage="1" showErrorMessage="1" error="valore non consentito - selezionare valore da menu a tendina" sqref="M17 H17" xr:uid="{1BDD4DC4-CE8B-44CF-B2D6-C05E99EAE8A9}">
      <formula1>$H$10093:$H$10097</formula1>
    </dataValidation>
    <dataValidation type="list" allowBlank="1" showInputMessage="1" showErrorMessage="1" error="valore non consentito - selezionare valore da menu a tendina" sqref="F18" xr:uid="{1CDEDED1-21B8-49D7-ADE3-5273778ABE50}">
      <formula1>$F$10092:$F$10127</formula1>
    </dataValidation>
    <dataValidation type="list" allowBlank="1" showInputMessage="1" showErrorMessage="1" error="valore non consentito - selezionare valore da menu a tendina" sqref="M18 H18" xr:uid="{727F7693-8DA5-42F3-91A5-DD52993600E2}">
      <formula1>$H$10092:$H$10096</formula1>
    </dataValidation>
    <dataValidation type="list" allowBlank="1" showInputMessage="1" showErrorMessage="1" error="valore non consentito - selezionare valore da menu a tendina" sqref="F19:F59" xr:uid="{A5CA81CB-8628-4333-A14C-7D6817332973}">
      <formula1>$F$10051:$F$10086</formula1>
    </dataValidation>
    <dataValidation type="list" allowBlank="1" showInputMessage="1" showErrorMessage="1" error="valore non consentito - selezionare valore da menu a tendina" sqref="H19:H59 M19:M59" xr:uid="{EC234AEE-8D5F-4CE0-8180-645C544B8720}">
      <formula1>$H$10051:$H$10055</formula1>
    </dataValidation>
    <dataValidation type="list" allowBlank="1" showInputMessage="1" showErrorMessage="1" error="valore non consentito - selezionare valore da menu a tendina" sqref="H60:H77 M60:M77" xr:uid="{463D3A4D-E0AA-410C-9DDD-560932DB8220}">
      <formula1>$H$10034:$H$10038</formula1>
    </dataValidation>
    <dataValidation type="list" allowBlank="1" showInputMessage="1" showErrorMessage="1" error="valore non consentito - selezionare valore da menu a tendina" sqref="F60:F77" xr:uid="{43CEDBD2-032B-468F-A86B-2F2CFCA5AAE8}">
      <formula1>$F$10034:$F$10069</formula1>
    </dataValidation>
    <dataValidation type="list" allowBlank="1" showInputMessage="1" showErrorMessage="1" error="valore non consentito - selezionare valore da menu a tendina" sqref="F78:F282" xr:uid="{5EAF27FB-3059-4A76-99DE-B1B2F44C62EB}">
      <formula1>$F$10029:$F$10064</formula1>
    </dataValidation>
    <dataValidation type="list" allowBlank="1" showInputMessage="1" showErrorMessage="1" error="valore non consentito - selezionare valore da menu a tendina" sqref="H283:H10002 M283:M10002" xr:uid="{00000000-0002-0000-0100-000000000000}">
      <formula1>$H$10004:$H$10008</formula1>
    </dataValidation>
    <dataValidation type="list" allowBlank="1" showInputMessage="1" showErrorMessage="1" error="valore non consentito - selezionare valore da menu a tendina" sqref="F283:F10002" xr:uid="{00000000-0002-0000-0100-000004000000}">
      <formula1>$F$10004:$F$10039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Elisabetta Natale</cp:lastModifiedBy>
  <cp:lastPrinted>2013-12-13T11:57:13Z</cp:lastPrinted>
  <dcterms:created xsi:type="dcterms:W3CDTF">2013-06-10T10:37:25Z</dcterms:created>
  <dcterms:modified xsi:type="dcterms:W3CDTF">2022-01-31T12:12:08Z</dcterms:modified>
</cp:coreProperties>
</file>